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lan Lehký\Documents\"/>
    </mc:Choice>
  </mc:AlternateContent>
  <xr:revisionPtr revIDLastSave="0" documentId="8_{E1EA05BD-8EFA-4774-8AFD-8EA50828AEA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1 2022-08-30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2022-08-30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2022-08-30 Pol'!$A$1:$X$222</definedName>
    <definedName name="_xlnm.Print_Area" localSheetId="1">Stavba!$A$1:$J$62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1" i="1" l="1"/>
  <c r="I60" i="1"/>
  <c r="I59" i="1"/>
  <c r="I58" i="1"/>
  <c r="I57" i="1"/>
  <c r="I56" i="1"/>
  <c r="I55" i="1"/>
  <c r="I54" i="1"/>
  <c r="I53" i="1"/>
  <c r="I52" i="1"/>
  <c r="I51" i="1"/>
  <c r="I50" i="1"/>
  <c r="I49" i="1"/>
  <c r="G41" i="1"/>
  <c r="F41" i="1"/>
  <c r="G40" i="1"/>
  <c r="F40" i="1"/>
  <c r="G39" i="1"/>
  <c r="F39" i="1"/>
  <c r="G212" i="12"/>
  <c r="BA208" i="12"/>
  <c r="BA207" i="12"/>
  <c r="BA204" i="12"/>
  <c r="BA201" i="12"/>
  <c r="BA199" i="12"/>
  <c r="BA195" i="12"/>
  <c r="BA191" i="12"/>
  <c r="BA189" i="12"/>
  <c r="BA186" i="12"/>
  <c r="BA170" i="12"/>
  <c r="BA123" i="12"/>
  <c r="BA121" i="12"/>
  <c r="BA111" i="12"/>
  <c r="G9" i="12"/>
  <c r="G8" i="12" s="1"/>
  <c r="I9" i="12"/>
  <c r="K9" i="12"/>
  <c r="K8" i="12" s="1"/>
  <c r="M9" i="12"/>
  <c r="O9" i="12"/>
  <c r="Q9" i="12"/>
  <c r="V9" i="12"/>
  <c r="V8" i="12" s="1"/>
  <c r="G12" i="12"/>
  <c r="I12" i="12"/>
  <c r="K12" i="12"/>
  <c r="M12" i="12"/>
  <c r="O12" i="12"/>
  <c r="Q12" i="12"/>
  <c r="Q8" i="12" s="1"/>
  <c r="V12" i="12"/>
  <c r="G13" i="12"/>
  <c r="I13" i="12"/>
  <c r="I8" i="12" s="1"/>
  <c r="K13" i="12"/>
  <c r="M13" i="12"/>
  <c r="O13" i="12"/>
  <c r="Q13" i="12"/>
  <c r="V13" i="12"/>
  <c r="G14" i="12"/>
  <c r="M14" i="12" s="1"/>
  <c r="I14" i="12"/>
  <c r="K14" i="12"/>
  <c r="O14" i="12"/>
  <c r="Q14" i="12"/>
  <c r="V14" i="12"/>
  <c r="G17" i="12"/>
  <c r="M17" i="12" s="1"/>
  <c r="I17" i="12"/>
  <c r="K17" i="12"/>
  <c r="O17" i="12"/>
  <c r="Q17" i="12"/>
  <c r="V17" i="12"/>
  <c r="G20" i="12"/>
  <c r="M20" i="12" s="1"/>
  <c r="I20" i="12"/>
  <c r="K20" i="12"/>
  <c r="O20" i="12"/>
  <c r="O8" i="12" s="1"/>
  <c r="Q20" i="12"/>
  <c r="V20" i="12"/>
  <c r="G22" i="12"/>
  <c r="I22" i="12"/>
  <c r="K22" i="12"/>
  <c r="M22" i="12"/>
  <c r="O22" i="12"/>
  <c r="Q22" i="12"/>
  <c r="V22" i="12"/>
  <c r="G23" i="12"/>
  <c r="I23" i="12"/>
  <c r="K23" i="12"/>
  <c r="M23" i="12"/>
  <c r="O23" i="12"/>
  <c r="Q23" i="12"/>
  <c r="V23" i="12"/>
  <c r="G24" i="12"/>
  <c r="I24" i="12"/>
  <c r="K24" i="12"/>
  <c r="M24" i="12"/>
  <c r="O24" i="12"/>
  <c r="Q24" i="12"/>
  <c r="V24" i="12"/>
  <c r="G25" i="12"/>
  <c r="M25" i="12" s="1"/>
  <c r="I25" i="12"/>
  <c r="K25" i="12"/>
  <c r="O25" i="12"/>
  <c r="Q25" i="12"/>
  <c r="V25" i="12"/>
  <c r="G27" i="12"/>
  <c r="M27" i="12" s="1"/>
  <c r="I27" i="12"/>
  <c r="K27" i="12"/>
  <c r="O27" i="12"/>
  <c r="Q27" i="12"/>
  <c r="V27" i="12"/>
  <c r="G29" i="12"/>
  <c r="M29" i="12" s="1"/>
  <c r="I29" i="12"/>
  <c r="K29" i="12"/>
  <c r="O29" i="12"/>
  <c r="Q29" i="12"/>
  <c r="V29" i="12"/>
  <c r="G34" i="12"/>
  <c r="I34" i="12"/>
  <c r="K34" i="12"/>
  <c r="M34" i="12"/>
  <c r="O34" i="12"/>
  <c r="Q34" i="12"/>
  <c r="V34" i="12"/>
  <c r="G36" i="12"/>
  <c r="I36" i="12"/>
  <c r="K36" i="12"/>
  <c r="M36" i="12"/>
  <c r="O36" i="12"/>
  <c r="Q36" i="12"/>
  <c r="V36" i="12"/>
  <c r="G39" i="12"/>
  <c r="I39" i="12"/>
  <c r="K39" i="12"/>
  <c r="M39" i="12"/>
  <c r="O39" i="12"/>
  <c r="Q39" i="12"/>
  <c r="V39" i="12"/>
  <c r="G42" i="12"/>
  <c r="M42" i="12" s="1"/>
  <c r="I42" i="12"/>
  <c r="K42" i="12"/>
  <c r="K41" i="12" s="1"/>
  <c r="O42" i="12"/>
  <c r="O41" i="12" s="1"/>
  <c r="Q42" i="12"/>
  <c r="Q41" i="12" s="1"/>
  <c r="V42" i="12"/>
  <c r="G44" i="12"/>
  <c r="M44" i="12" s="1"/>
  <c r="I44" i="12"/>
  <c r="I41" i="12" s="1"/>
  <c r="K44" i="12"/>
  <c r="O44" i="12"/>
  <c r="Q44" i="12"/>
  <c r="V44" i="12"/>
  <c r="G45" i="12"/>
  <c r="I45" i="12"/>
  <c r="K45" i="12"/>
  <c r="M45" i="12"/>
  <c r="O45" i="12"/>
  <c r="Q45" i="12"/>
  <c r="V45" i="12"/>
  <c r="G46" i="12"/>
  <c r="I46" i="12"/>
  <c r="K46" i="12"/>
  <c r="M46" i="12"/>
  <c r="O46" i="12"/>
  <c r="Q46" i="12"/>
  <c r="V46" i="12"/>
  <c r="G47" i="12"/>
  <c r="I47" i="12"/>
  <c r="K47" i="12"/>
  <c r="M47" i="12"/>
  <c r="O47" i="12"/>
  <c r="Q47" i="12"/>
  <c r="V47" i="12"/>
  <c r="G49" i="12"/>
  <c r="M49" i="12" s="1"/>
  <c r="I49" i="12"/>
  <c r="K49" i="12"/>
  <c r="O49" i="12"/>
  <c r="Q49" i="12"/>
  <c r="V49" i="12"/>
  <c r="V41" i="12" s="1"/>
  <c r="G51" i="12"/>
  <c r="M51" i="12" s="1"/>
  <c r="I51" i="12"/>
  <c r="K51" i="12"/>
  <c r="O51" i="12"/>
  <c r="Q51" i="12"/>
  <c r="V51" i="12"/>
  <c r="G53" i="12"/>
  <c r="I53" i="12"/>
  <c r="K53" i="12"/>
  <c r="M53" i="12"/>
  <c r="O53" i="12"/>
  <c r="Q53" i="12"/>
  <c r="V53" i="12"/>
  <c r="G55" i="12"/>
  <c r="I55" i="12"/>
  <c r="K55" i="12"/>
  <c r="M55" i="12"/>
  <c r="O55" i="12"/>
  <c r="Q55" i="12"/>
  <c r="V55" i="12"/>
  <c r="G57" i="12"/>
  <c r="I57" i="12"/>
  <c r="K57" i="12"/>
  <c r="M57" i="12"/>
  <c r="O57" i="12"/>
  <c r="Q57" i="12"/>
  <c r="V57" i="12"/>
  <c r="G59" i="12"/>
  <c r="M59" i="12" s="1"/>
  <c r="I59" i="12"/>
  <c r="K59" i="12"/>
  <c r="O59" i="12"/>
  <c r="Q59" i="12"/>
  <c r="V59" i="12"/>
  <c r="G61" i="12"/>
  <c r="G62" i="12"/>
  <c r="M62" i="12" s="1"/>
  <c r="I62" i="12"/>
  <c r="K62" i="12"/>
  <c r="K61" i="12" s="1"/>
  <c r="O62" i="12"/>
  <c r="O61" i="12" s="1"/>
  <c r="Q62" i="12"/>
  <c r="Q61" i="12" s="1"/>
  <c r="V62" i="12"/>
  <c r="G64" i="12"/>
  <c r="I64" i="12"/>
  <c r="I61" i="12" s="1"/>
  <c r="K64" i="12"/>
  <c r="M64" i="12"/>
  <c r="O64" i="12"/>
  <c r="Q64" i="12"/>
  <c r="V64" i="12"/>
  <c r="G66" i="12"/>
  <c r="I66" i="12"/>
  <c r="K66" i="12"/>
  <c r="M66" i="12"/>
  <c r="O66" i="12"/>
  <c r="Q66" i="12"/>
  <c r="V66" i="12"/>
  <c r="G68" i="12"/>
  <c r="I68" i="12"/>
  <c r="K68" i="12"/>
  <c r="M68" i="12"/>
  <c r="O68" i="12"/>
  <c r="Q68" i="12"/>
  <c r="V68" i="12"/>
  <c r="G70" i="12"/>
  <c r="M70" i="12" s="1"/>
  <c r="I70" i="12"/>
  <c r="K70" i="12"/>
  <c r="O70" i="12"/>
  <c r="Q70" i="12"/>
  <c r="V70" i="12"/>
  <c r="G72" i="12"/>
  <c r="M72" i="12" s="1"/>
  <c r="I72" i="12"/>
  <c r="K72" i="12"/>
  <c r="O72" i="12"/>
  <c r="Q72" i="12"/>
  <c r="V72" i="12"/>
  <c r="V61" i="12" s="1"/>
  <c r="G74" i="12"/>
  <c r="M74" i="12" s="1"/>
  <c r="I74" i="12"/>
  <c r="K74" i="12"/>
  <c r="O74" i="12"/>
  <c r="Q74" i="12"/>
  <c r="V74" i="12"/>
  <c r="G76" i="12"/>
  <c r="I76" i="12"/>
  <c r="K76" i="12"/>
  <c r="M76" i="12"/>
  <c r="O76" i="12"/>
  <c r="Q76" i="12"/>
  <c r="V76" i="12"/>
  <c r="G78" i="12"/>
  <c r="I78" i="12"/>
  <c r="K78" i="12"/>
  <c r="M78" i="12"/>
  <c r="O78" i="12"/>
  <c r="Q78" i="12"/>
  <c r="V78" i="12"/>
  <c r="G80" i="12"/>
  <c r="I80" i="12"/>
  <c r="K80" i="12"/>
  <c r="M80" i="12"/>
  <c r="O80" i="12"/>
  <c r="Q80" i="12"/>
  <c r="V80" i="12"/>
  <c r="G82" i="12"/>
  <c r="M82" i="12" s="1"/>
  <c r="I82" i="12"/>
  <c r="K82" i="12"/>
  <c r="O82" i="12"/>
  <c r="Q82" i="12"/>
  <c r="V82" i="12"/>
  <c r="G84" i="12"/>
  <c r="M84" i="12" s="1"/>
  <c r="I84" i="12"/>
  <c r="K84" i="12"/>
  <c r="O84" i="12"/>
  <c r="Q84" i="12"/>
  <c r="V84" i="12"/>
  <c r="G86" i="12"/>
  <c r="M86" i="12" s="1"/>
  <c r="I86" i="12"/>
  <c r="K86" i="12"/>
  <c r="O86" i="12"/>
  <c r="Q86" i="12"/>
  <c r="V86" i="12"/>
  <c r="G88" i="12"/>
  <c r="I88" i="12"/>
  <c r="K88" i="12"/>
  <c r="M88" i="12"/>
  <c r="O88" i="12"/>
  <c r="Q88" i="12"/>
  <c r="V88" i="12"/>
  <c r="G90" i="12"/>
  <c r="I90" i="12"/>
  <c r="K90" i="12"/>
  <c r="M90" i="12"/>
  <c r="O90" i="12"/>
  <c r="Q90" i="12"/>
  <c r="V90" i="12"/>
  <c r="G92" i="12"/>
  <c r="I92" i="12"/>
  <c r="K92" i="12"/>
  <c r="M92" i="12"/>
  <c r="O92" i="12"/>
  <c r="Q92" i="12"/>
  <c r="V92" i="12"/>
  <c r="G94" i="12"/>
  <c r="M94" i="12" s="1"/>
  <c r="I94" i="12"/>
  <c r="K94" i="12"/>
  <c r="O94" i="12"/>
  <c r="Q94" i="12"/>
  <c r="V94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O99" i="12"/>
  <c r="G100" i="12"/>
  <c r="G99" i="12" s="1"/>
  <c r="I100" i="12"/>
  <c r="K100" i="12"/>
  <c r="K99" i="12" s="1"/>
  <c r="M100" i="12"/>
  <c r="M99" i="12" s="1"/>
  <c r="O100" i="12"/>
  <c r="Q100" i="12"/>
  <c r="V100" i="12"/>
  <c r="V99" i="12" s="1"/>
  <c r="G102" i="12"/>
  <c r="I102" i="12"/>
  <c r="K102" i="12"/>
  <c r="M102" i="12"/>
  <c r="O102" i="12"/>
  <c r="Q102" i="12"/>
  <c r="Q99" i="12" s="1"/>
  <c r="V102" i="12"/>
  <c r="G105" i="12"/>
  <c r="I105" i="12"/>
  <c r="I99" i="12" s="1"/>
  <c r="K105" i="12"/>
  <c r="M105" i="12"/>
  <c r="O105" i="12"/>
  <c r="Q105" i="12"/>
  <c r="V105" i="12"/>
  <c r="G107" i="12"/>
  <c r="M107" i="12" s="1"/>
  <c r="I107" i="12"/>
  <c r="K107" i="12"/>
  <c r="O107" i="12"/>
  <c r="Q107" i="12"/>
  <c r="V107" i="12"/>
  <c r="G110" i="12"/>
  <c r="M110" i="12" s="1"/>
  <c r="M109" i="12" s="1"/>
  <c r="I110" i="12"/>
  <c r="I109" i="12" s="1"/>
  <c r="K110" i="12"/>
  <c r="O110" i="12"/>
  <c r="O109" i="12" s="1"/>
  <c r="Q110" i="12"/>
  <c r="V110" i="12"/>
  <c r="G116" i="12"/>
  <c r="G109" i="12" s="1"/>
  <c r="I116" i="12"/>
  <c r="K116" i="12"/>
  <c r="M116" i="12"/>
  <c r="O116" i="12"/>
  <c r="Q116" i="12"/>
  <c r="V116" i="12"/>
  <c r="V109" i="12" s="1"/>
  <c r="G118" i="12"/>
  <c r="I118" i="12"/>
  <c r="K118" i="12"/>
  <c r="K109" i="12" s="1"/>
  <c r="M118" i="12"/>
  <c r="O118" i="12"/>
  <c r="Q118" i="12"/>
  <c r="V118" i="12"/>
  <c r="G119" i="12"/>
  <c r="I119" i="12"/>
  <c r="K119" i="12"/>
  <c r="M119" i="12"/>
  <c r="O119" i="12"/>
  <c r="Q119" i="12"/>
  <c r="V119" i="12"/>
  <c r="G120" i="12"/>
  <c r="M120" i="12" s="1"/>
  <c r="I120" i="12"/>
  <c r="K120" i="12"/>
  <c r="O120" i="12"/>
  <c r="Q120" i="12"/>
  <c r="V120" i="12"/>
  <c r="G126" i="12"/>
  <c r="M126" i="12" s="1"/>
  <c r="I126" i="12"/>
  <c r="K126" i="12"/>
  <c r="O126" i="12"/>
  <c r="Q126" i="12"/>
  <c r="Q109" i="12" s="1"/>
  <c r="V126" i="12"/>
  <c r="G127" i="12"/>
  <c r="M127" i="12" s="1"/>
  <c r="I127" i="12"/>
  <c r="K127" i="12"/>
  <c r="O127" i="12"/>
  <c r="Q127" i="12"/>
  <c r="V127" i="12"/>
  <c r="G129" i="12"/>
  <c r="I129" i="12"/>
  <c r="I128" i="12" s="1"/>
  <c r="K129" i="12"/>
  <c r="K128" i="12" s="1"/>
  <c r="M129" i="12"/>
  <c r="O129" i="12"/>
  <c r="Q129" i="12"/>
  <c r="Q128" i="12" s="1"/>
  <c r="V129" i="12"/>
  <c r="G130" i="12"/>
  <c r="I130" i="12"/>
  <c r="K130" i="12"/>
  <c r="M130" i="12"/>
  <c r="O130" i="12"/>
  <c r="O128" i="12" s="1"/>
  <c r="Q130" i="12"/>
  <c r="V130" i="12"/>
  <c r="G131" i="12"/>
  <c r="G128" i="12" s="1"/>
  <c r="I131" i="12"/>
  <c r="K131" i="12"/>
  <c r="O131" i="12"/>
  <c r="Q131" i="12"/>
  <c r="V131" i="12"/>
  <c r="V128" i="12" s="1"/>
  <c r="G132" i="12"/>
  <c r="M132" i="12" s="1"/>
  <c r="I132" i="12"/>
  <c r="K132" i="12"/>
  <c r="O132" i="12"/>
  <c r="Q132" i="12"/>
  <c r="V132" i="12"/>
  <c r="G134" i="12"/>
  <c r="M134" i="12" s="1"/>
  <c r="I134" i="12"/>
  <c r="K134" i="12"/>
  <c r="O134" i="12"/>
  <c r="Q134" i="12"/>
  <c r="V134" i="12"/>
  <c r="G136" i="12"/>
  <c r="I136" i="12"/>
  <c r="K136" i="12"/>
  <c r="M136" i="12"/>
  <c r="O136" i="12"/>
  <c r="Q136" i="12"/>
  <c r="V136" i="12"/>
  <c r="G139" i="12"/>
  <c r="I139" i="12"/>
  <c r="K139" i="12"/>
  <c r="M139" i="12"/>
  <c r="O139" i="12"/>
  <c r="Q139" i="12"/>
  <c r="V139" i="12"/>
  <c r="G141" i="12"/>
  <c r="I141" i="12"/>
  <c r="K141" i="12"/>
  <c r="M141" i="12"/>
  <c r="O141" i="12"/>
  <c r="Q141" i="12"/>
  <c r="V141" i="12"/>
  <c r="G142" i="12"/>
  <c r="V142" i="12"/>
  <c r="G143" i="12"/>
  <c r="M143" i="12" s="1"/>
  <c r="I143" i="12"/>
  <c r="K143" i="12"/>
  <c r="K142" i="12" s="1"/>
  <c r="O143" i="12"/>
  <c r="O142" i="12" s="1"/>
  <c r="Q143" i="12"/>
  <c r="Q142" i="12" s="1"/>
  <c r="V143" i="12"/>
  <c r="G145" i="12"/>
  <c r="M145" i="12" s="1"/>
  <c r="I145" i="12"/>
  <c r="I142" i="12" s="1"/>
  <c r="K145" i="12"/>
  <c r="O145" i="12"/>
  <c r="Q145" i="12"/>
  <c r="V145" i="12"/>
  <c r="G147" i="12"/>
  <c r="M147" i="12"/>
  <c r="O147" i="12"/>
  <c r="V147" i="12"/>
  <c r="G148" i="12"/>
  <c r="I148" i="12"/>
  <c r="I147" i="12" s="1"/>
  <c r="K148" i="12"/>
  <c r="K147" i="12" s="1"/>
  <c r="M148" i="12"/>
  <c r="O148" i="12"/>
  <c r="Q148" i="12"/>
  <c r="Q147" i="12" s="1"/>
  <c r="V148" i="12"/>
  <c r="G152" i="12"/>
  <c r="M152" i="12" s="1"/>
  <c r="I152" i="12"/>
  <c r="K152" i="12"/>
  <c r="O152" i="12"/>
  <c r="Q152" i="12"/>
  <c r="Q151" i="12" s="1"/>
  <c r="V152" i="12"/>
  <c r="V151" i="12" s="1"/>
  <c r="G154" i="12"/>
  <c r="M154" i="12" s="1"/>
  <c r="I154" i="12"/>
  <c r="K154" i="12"/>
  <c r="K151" i="12" s="1"/>
  <c r="O154" i="12"/>
  <c r="Q154" i="12"/>
  <c r="V154" i="12"/>
  <c r="G156" i="12"/>
  <c r="I156" i="12"/>
  <c r="K156" i="12"/>
  <c r="M156" i="12"/>
  <c r="O156" i="12"/>
  <c r="O151" i="12" s="1"/>
  <c r="Q156" i="12"/>
  <c r="V156" i="12"/>
  <c r="G157" i="12"/>
  <c r="I157" i="12"/>
  <c r="K157" i="12"/>
  <c r="M157" i="12"/>
  <c r="O157" i="12"/>
  <c r="Q157" i="12"/>
  <c r="V157" i="12"/>
  <c r="G158" i="12"/>
  <c r="I158" i="12"/>
  <c r="K158" i="12"/>
  <c r="M158" i="12"/>
  <c r="O158" i="12"/>
  <c r="Q158" i="12"/>
  <c r="V158" i="12"/>
  <c r="G159" i="12"/>
  <c r="M159" i="12" s="1"/>
  <c r="I159" i="12"/>
  <c r="I151" i="12" s="1"/>
  <c r="K159" i="12"/>
  <c r="O159" i="12"/>
  <c r="Q159" i="12"/>
  <c r="V159" i="12"/>
  <c r="G161" i="12"/>
  <c r="M161" i="12" s="1"/>
  <c r="I161" i="12"/>
  <c r="K161" i="12"/>
  <c r="O161" i="12"/>
  <c r="Q161" i="12"/>
  <c r="V161" i="12"/>
  <c r="G162" i="12"/>
  <c r="K162" i="12"/>
  <c r="Q162" i="12"/>
  <c r="V162" i="12"/>
  <c r="G163" i="12"/>
  <c r="I163" i="12"/>
  <c r="I162" i="12" s="1"/>
  <c r="K163" i="12"/>
  <c r="M163" i="12"/>
  <c r="M162" i="12" s="1"/>
  <c r="O163" i="12"/>
  <c r="O162" i="12" s="1"/>
  <c r="Q163" i="12"/>
  <c r="V163" i="12"/>
  <c r="G165" i="12"/>
  <c r="I165" i="12"/>
  <c r="I164" i="12" s="1"/>
  <c r="K165" i="12"/>
  <c r="K164" i="12" s="1"/>
  <c r="M165" i="12"/>
  <c r="O165" i="12"/>
  <c r="Q165" i="12"/>
  <c r="Q164" i="12" s="1"/>
  <c r="V165" i="12"/>
  <c r="G167" i="12"/>
  <c r="M167" i="12" s="1"/>
  <c r="I167" i="12"/>
  <c r="K167" i="12"/>
  <c r="O167" i="12"/>
  <c r="O164" i="12" s="1"/>
  <c r="Q167" i="12"/>
  <c r="V167" i="12"/>
  <c r="G169" i="12"/>
  <c r="G164" i="12" s="1"/>
  <c r="I169" i="12"/>
  <c r="K169" i="12"/>
  <c r="O169" i="12"/>
  <c r="Q169" i="12"/>
  <c r="V169" i="12"/>
  <c r="V164" i="12" s="1"/>
  <c r="G172" i="12"/>
  <c r="M172" i="12" s="1"/>
  <c r="I172" i="12"/>
  <c r="K172" i="12"/>
  <c r="O172" i="12"/>
  <c r="Q172" i="12"/>
  <c r="V172" i="12"/>
  <c r="G174" i="12"/>
  <c r="G173" i="12" s="1"/>
  <c r="I174" i="12"/>
  <c r="K174" i="12"/>
  <c r="K173" i="12" s="1"/>
  <c r="M174" i="12"/>
  <c r="O174" i="12"/>
  <c r="Q174" i="12"/>
  <c r="V174" i="12"/>
  <c r="V173" i="12" s="1"/>
  <c r="G175" i="12"/>
  <c r="I175" i="12"/>
  <c r="K175" i="12"/>
  <c r="M175" i="12"/>
  <c r="O175" i="12"/>
  <c r="Q175" i="12"/>
  <c r="V175" i="12"/>
  <c r="G177" i="12"/>
  <c r="M177" i="12" s="1"/>
  <c r="I177" i="12"/>
  <c r="I173" i="12" s="1"/>
  <c r="K177" i="12"/>
  <c r="O177" i="12"/>
  <c r="Q177" i="12"/>
  <c r="V177" i="12"/>
  <c r="G180" i="12"/>
  <c r="M180" i="12" s="1"/>
  <c r="I180" i="12"/>
  <c r="K180" i="12"/>
  <c r="O180" i="12"/>
  <c r="Q180" i="12"/>
  <c r="V180" i="12"/>
  <c r="G181" i="12"/>
  <c r="M181" i="12" s="1"/>
  <c r="I181" i="12"/>
  <c r="K181" i="12"/>
  <c r="O181" i="12"/>
  <c r="Q181" i="12"/>
  <c r="Q173" i="12" s="1"/>
  <c r="V181" i="12"/>
  <c r="G182" i="12"/>
  <c r="I182" i="12"/>
  <c r="K182" i="12"/>
  <c r="M182" i="12"/>
  <c r="O182" i="12"/>
  <c r="O173" i="12" s="1"/>
  <c r="Q182" i="12"/>
  <c r="V182" i="12"/>
  <c r="G183" i="12"/>
  <c r="I183" i="12"/>
  <c r="K183" i="12"/>
  <c r="M183" i="12"/>
  <c r="O183" i="12"/>
  <c r="Q183" i="12"/>
  <c r="V183" i="12"/>
  <c r="K184" i="12"/>
  <c r="G185" i="12"/>
  <c r="M185" i="12" s="1"/>
  <c r="I185" i="12"/>
  <c r="I184" i="12" s="1"/>
  <c r="K185" i="12"/>
  <c r="O185" i="12"/>
  <c r="O184" i="12" s="1"/>
  <c r="Q185" i="12"/>
  <c r="V185" i="12"/>
  <c r="G187" i="12"/>
  <c r="M187" i="12" s="1"/>
  <c r="I187" i="12"/>
  <c r="K187" i="12"/>
  <c r="O187" i="12"/>
  <c r="Q187" i="12"/>
  <c r="V187" i="12"/>
  <c r="V184" i="12" s="1"/>
  <c r="G193" i="12"/>
  <c r="M193" i="12" s="1"/>
  <c r="I193" i="12"/>
  <c r="K193" i="12"/>
  <c r="O193" i="12"/>
  <c r="Q193" i="12"/>
  <c r="Q184" i="12" s="1"/>
  <c r="V193" i="12"/>
  <c r="G202" i="12"/>
  <c r="I202" i="12"/>
  <c r="K202" i="12"/>
  <c r="M202" i="12"/>
  <c r="O202" i="12"/>
  <c r="Q202" i="12"/>
  <c r="V202" i="12"/>
  <c r="AE212" i="12"/>
  <c r="I20" i="1"/>
  <c r="I19" i="1"/>
  <c r="I18" i="1"/>
  <c r="I17" i="1"/>
  <c r="F42" i="1"/>
  <c r="G42" i="1"/>
  <c r="G25" i="1" s="1"/>
  <c r="A25" i="1" s="1"/>
  <c r="H41" i="1"/>
  <c r="I41" i="1" s="1"/>
  <c r="H40" i="1"/>
  <c r="I40" i="1" s="1"/>
  <c r="H39" i="1"/>
  <c r="H42" i="1" s="1"/>
  <c r="J28" i="1"/>
  <c r="J26" i="1"/>
  <c r="G38" i="1"/>
  <c r="F38" i="1"/>
  <c r="J23" i="1"/>
  <c r="J24" i="1"/>
  <c r="J25" i="1"/>
  <c r="J27" i="1"/>
  <c r="E24" i="1"/>
  <c r="E26" i="1"/>
  <c r="I16" i="1" l="1"/>
  <c r="I21" i="1" s="1"/>
  <c r="I62" i="1"/>
  <c r="J61" i="1" s="1"/>
  <c r="G26" i="1"/>
  <c r="A26" i="1"/>
  <c r="G28" i="1"/>
  <c r="G23" i="1"/>
  <c r="M61" i="12"/>
  <c r="M142" i="12"/>
  <c r="M41" i="12"/>
  <c r="M8" i="12"/>
  <c r="M184" i="12"/>
  <c r="M173" i="12"/>
  <c r="M151" i="12"/>
  <c r="G41" i="12"/>
  <c r="G151" i="12"/>
  <c r="AF212" i="12"/>
  <c r="G184" i="12"/>
  <c r="M131" i="12"/>
  <c r="M128" i="12" s="1"/>
  <c r="M169" i="12"/>
  <c r="M164" i="12" s="1"/>
  <c r="J57" i="1"/>
  <c r="I39" i="1"/>
  <c r="I42" i="1" s="1"/>
  <c r="J40" i="1" s="1"/>
  <c r="J51" i="1" l="1"/>
  <c r="J52" i="1"/>
  <c r="J53" i="1"/>
  <c r="J50" i="1"/>
  <c r="J58" i="1"/>
  <c r="J54" i="1"/>
  <c r="J55" i="1"/>
  <c r="J49" i="1"/>
  <c r="J56" i="1"/>
  <c r="J60" i="1"/>
  <c r="J59" i="1"/>
  <c r="A23" i="1"/>
  <c r="J41" i="1"/>
  <c r="J39" i="1"/>
  <c r="J42" i="1" s="1"/>
  <c r="J62" i="1" l="1"/>
  <c r="A24" i="1"/>
  <c r="G24" i="1"/>
  <c r="A27" i="1" s="1"/>
  <c r="A29" i="1" l="1"/>
  <c r="G29" i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Milan Lehký</author>
  </authors>
  <commentList>
    <comment ref="S6" authorId="0" shapeId="0" xr:uid="{3FDB053F-803C-42F2-ACE9-F6C1C9219E7E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DC4109A3-F0C6-44FA-ABE0-7B3E800FD82A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<sst xmlns="http://schemas.openxmlformats.org/spreadsheetml/2006/main" count="1060" uniqueCount="402">
  <si>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</si>
  <si>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</si>
  <si>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</si>
  <si>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</si>
  <si>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</si>
  <si>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</si>
  <si>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</si>
  <si>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</si>
  <si>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</si>
  <si>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</si>
  <si>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</si>
  <si>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</si>
  <si>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</si>
  <si>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</si>
  <si>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</si>
  <si>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</si>
  <si>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</si>
  <si>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</si>
  <si>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</si>
  <si>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</si>
  <si>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</si>
  <si>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</si>
  <si>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</si>
  <si>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</si>
  <si>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</si>
  <si>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</si>
  <si>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</si>
  <si>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</si>
  <si>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</si>
  <si>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</si>
  <si>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</si>
  <si>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</si>
  <si>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</si>
  <si>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</si>
  <si>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</si>
  <si>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</si>
  <si>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</si>
  <si>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</si>
  <si>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</si>
  <si>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</si>
  <si>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</si>
  <si>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</si>
  <si>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</si>
  <si>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2022-08-30</t>
  </si>
  <si>
    <t>MŠ Přerov, Lešetínská 5, Relonstrukce části oplocení areálu MŠ, p. č. 5455/6, k. ú. Přerov</t>
  </si>
  <si>
    <t>1</t>
  </si>
  <si>
    <t xml:space="preserve"> Relonstrukce části oplocení areálu MŠ</t>
  </si>
  <si>
    <t>Objekt:</t>
  </si>
  <si>
    <t>Rozpočet:</t>
  </si>
  <si>
    <t>Mateřská škola Přerov</t>
  </si>
  <si>
    <t>Lešetínská 5</t>
  </si>
  <si>
    <t>Přerov</t>
  </si>
  <si>
    <t>750 0</t>
  </si>
  <si>
    <t>49558871</t>
  </si>
  <si>
    <t>PRINTES - ATELIER s.r.o.</t>
  </si>
  <si>
    <t>Mostní 1876/11a</t>
  </si>
  <si>
    <t>Přerov-Přerov I-Město</t>
  </si>
  <si>
    <t>75002</t>
  </si>
  <si>
    <t>25391089</t>
  </si>
  <si>
    <t>CZ25391089</t>
  </si>
  <si>
    <t>Stavba</t>
  </si>
  <si>
    <t>Celkem za stavbu</t>
  </si>
  <si>
    <t>CZK</t>
  </si>
  <si>
    <t>Rekapitulace dílů</t>
  </si>
  <si>
    <t>Typ dílu</t>
  </si>
  <si>
    <t>Zemní práce</t>
  </si>
  <si>
    <t>18</t>
  </si>
  <si>
    <t>Povrchové úpravy terénu</t>
  </si>
  <si>
    <t>181</t>
  </si>
  <si>
    <t xml:space="preserve">Sadové úpravy </t>
  </si>
  <si>
    <t>2</t>
  </si>
  <si>
    <t>Základy a zvláštní zakládání</t>
  </si>
  <si>
    <t>3</t>
  </si>
  <si>
    <t>Svislé a kompletní konstrukce</t>
  </si>
  <si>
    <t>5</t>
  </si>
  <si>
    <t>Komunikace</t>
  </si>
  <si>
    <t>63</t>
  </si>
  <si>
    <t>Podlahy a podlahové konstrukce</t>
  </si>
  <si>
    <t>93</t>
  </si>
  <si>
    <t>Dokončovací práce inženýrských staveb</t>
  </si>
  <si>
    <t>96</t>
  </si>
  <si>
    <t>Bourání konstrukcí</t>
  </si>
  <si>
    <t>99</t>
  </si>
  <si>
    <t>Staveništní přesun hmot</t>
  </si>
  <si>
    <t>711</t>
  </si>
  <si>
    <t>Izolace proti vodě</t>
  </si>
  <si>
    <t>767</t>
  </si>
  <si>
    <t>Konsrtrukce zámečnické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</si>
  <si>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</si>
  <si>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</si>
  <si>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</si>
  <si>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</si>
  <si>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</si>
  <si>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</si>
  <si>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</si>
  <si>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</si>
  <si>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</si>
  <si>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</si>
  <si>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</si>
  <si>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</si>
  <si>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</si>
  <si>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</si>
  <si>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</si>
  <si>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</si>
  <si>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</si>
  <si>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</si>
  <si>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</si>
  <si>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</si>
  <si>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</si>
  <si>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</si>
  <si>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</si>
  <si>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</si>
  <si>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</si>
  <si>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</si>
  <si>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</si>
  <si>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</si>
  <si>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</si>
  <si>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112101101R00</t>
  </si>
  <si>
    <t>Kácení stromů listnatých o průměru kmene 10-30 cm</t>
  </si>
  <si>
    <t>kus</t>
  </si>
  <si>
    <t>RTS 22/ I</t>
  </si>
  <si>
    <t>Práce</t>
  </si>
  <si>
    <t>POL1_</t>
  </si>
  <si>
    <t>5 kmenný, 22/28/18/26/29 : 1</t>
  </si>
  <si>
    <t>VV</t>
  </si>
  <si>
    <t>3 kmenný, 25/27/18 : 1</t>
  </si>
  <si>
    <t>112201101R00</t>
  </si>
  <si>
    <t>Odstranění kořenového systému kácené zeleně</t>
  </si>
  <si>
    <t>m2</t>
  </si>
  <si>
    <t>Indiv</t>
  </si>
  <si>
    <t>112201102R00</t>
  </si>
  <si>
    <t>Odstranění pařezů pod úrovní,</t>
  </si>
  <si>
    <t>121101100R00</t>
  </si>
  <si>
    <t>Sejmutí ornice, pl. do 400 m2, přemístění do 50 m</t>
  </si>
  <si>
    <t>m3</t>
  </si>
  <si>
    <t>137,47*0,45*0,15</t>
  </si>
  <si>
    <t>15,1*0,45*0,15</t>
  </si>
  <si>
    <t>139601102R00</t>
  </si>
  <si>
    <t>Ruční výkop jam, rýh a šachet v hornině tř. 3</t>
  </si>
  <si>
    <t>výkop pro nové základy oplocení : 71</t>
  </si>
  <si>
    <t>odpočet ornice : -10,3</t>
  </si>
  <si>
    <t>162701101R00</t>
  </si>
  <si>
    <t>Vodorovné přemístění výkopku z hor.1-4 do 6000 m</t>
  </si>
  <si>
    <t>výkop pro nové základy oplocení : 60,7</t>
  </si>
  <si>
    <t>162301401R00</t>
  </si>
  <si>
    <t>Vod.přemístění větví listnatých, D 30cm  do 5000 m</t>
  </si>
  <si>
    <t>162301411R00</t>
  </si>
  <si>
    <t>Vod.přemístění kmenů listnatých, D 30cm  do 5000 m</t>
  </si>
  <si>
    <t>162301421R00</t>
  </si>
  <si>
    <t>Vodorovné přemístění pařezů  D 30 cm do 5000 m</t>
  </si>
  <si>
    <t>167101201R00</t>
  </si>
  <si>
    <t>Nakládání výkopku z hor.1 ÷ 4 - ručně</t>
  </si>
  <si>
    <t>171201201R00</t>
  </si>
  <si>
    <t>Uložení sypaniny na skl.-sypanina na výšku přes 2m</t>
  </si>
  <si>
    <t>174201101R00</t>
  </si>
  <si>
    <t>Zásyp jam, rýh, šachet bez zhutnění, pro,zásyp bude použit vytěžený materiál z výkopových prací</t>
  </si>
  <si>
    <t>včetně strojního přemístění materiálu ze vzdálenosti do 10 m od okraje zásypu</t>
  </si>
  <si>
    <t>POP</t>
  </si>
  <si>
    <t>15,1*0,1*0,15*2</t>
  </si>
  <si>
    <t>137,47*0,1*0,05</t>
  </si>
  <si>
    <t>(137,47*0,1*0,05)/2</t>
  </si>
  <si>
    <t>199000002R00</t>
  </si>
  <si>
    <t>Poplatek za skládku horniny 1- 4, č. dle katal. odpadů 17 05 04</t>
  </si>
  <si>
    <t>112201201R01</t>
  </si>
  <si>
    <t>Odřezání nebo odsekání kmenů průměru 10 - 30 cm</t>
  </si>
  <si>
    <t>Vlastní</t>
  </si>
  <si>
    <t>5 kmenný, 22/28/18/26/29 : 5</t>
  </si>
  <si>
    <t>3 kmenný, 25/27/18 : 3</t>
  </si>
  <si>
    <t>185804111R01</t>
  </si>
  <si>
    <t>Ošetření  zbytků vykácených stromů a křovin proti opětovnému obrůstání</t>
  </si>
  <si>
    <t>36+2</t>
  </si>
  <si>
    <t>180402111R00</t>
  </si>
  <si>
    <t>Založení trávníku parkového výsevem v rovině</t>
  </si>
  <si>
    <t>310</t>
  </si>
  <si>
    <t>182001111R00</t>
  </si>
  <si>
    <t>Plošná úprava terénu, nerovnosti do 10 cm v rovině</t>
  </si>
  <si>
    <t>182001151R00</t>
  </si>
  <si>
    <t>Prokypření půdy rotavátorem</t>
  </si>
  <si>
    <t>182303111R00</t>
  </si>
  <si>
    <t>Doplnění ornice tl. do 5 cm v rovině -ornice se použije z odkopávky</t>
  </si>
  <si>
    <t>183403113R00</t>
  </si>
  <si>
    <t xml:space="preserve">Obdělání půdy frézováním v rovině  </t>
  </si>
  <si>
    <t>183403152R00</t>
  </si>
  <si>
    <t>Obdělání půdy vláčením, v rovině</t>
  </si>
  <si>
    <t>183403161R00</t>
  </si>
  <si>
    <t>Obdělání půdy válením, v rovině</t>
  </si>
  <si>
    <t>184802111R00</t>
  </si>
  <si>
    <t>Chem. odplevelení před založ. postřikem, v rovině</t>
  </si>
  <si>
    <t>184802614R00</t>
  </si>
  <si>
    <t>Chem. odplevelení po vzejití trávy, rovina</t>
  </si>
  <si>
    <t>460620006R00</t>
  </si>
  <si>
    <t>Osetí povrchu trávou</t>
  </si>
  <si>
    <t>00572400R</t>
  </si>
  <si>
    <t>Směs travní parková I. běžná zátěž  á 25 kg</t>
  </si>
  <si>
    <t>kg</t>
  </si>
  <si>
    <t>SPCM</t>
  </si>
  <si>
    <t>Specifikace</t>
  </si>
  <si>
    <t>POL3_</t>
  </si>
  <si>
    <t>310*0,03</t>
  </si>
  <si>
    <t>183101215</t>
  </si>
  <si>
    <t>Jamky pro výsadbu s výměnou 50 % půdy zeminy tř 1 až 4 objem do 0,4 m3 v rovině a svahu do 1:5</t>
  </si>
  <si>
    <t>POL1_1</t>
  </si>
  <si>
    <t>4</t>
  </si>
  <si>
    <t>184102114</t>
  </si>
  <si>
    <t>Výsadba dřeviny s balem D do 0,5 m do jamky se zalitím v rovině a svahu do 1:5</t>
  </si>
  <si>
    <t>184215133</t>
  </si>
  <si>
    <t>Ukotvení kmene dřevin třemi kůly D do 0,1 m délky do 3 m</t>
  </si>
  <si>
    <t>184215412</t>
  </si>
  <si>
    <t>Zhotovení závlahové mísy dřevin D do 1,0 m v rovině nebo na svahu do 1:5</t>
  </si>
  <si>
    <t>184501121</t>
  </si>
  <si>
    <t>Zhotovení obalu z juty v jedné vrstvě v rovině a svahu do 1:5</t>
  </si>
  <si>
    <t>4*1</t>
  </si>
  <si>
    <t>184806111</t>
  </si>
  <si>
    <t>Řez stromů po výsadbě</t>
  </si>
  <si>
    <t>184911431</t>
  </si>
  <si>
    <t>Mulčování rostlin kůrou tl. do 0,15 m v rovině a svahu do 1:5</t>
  </si>
  <si>
    <t>185802114</t>
  </si>
  <si>
    <t>Hnojení půdy umělým hnojivem k jednotlivým rostlinám v rovině a svahu do 1:5</t>
  </si>
  <si>
    <t>t</t>
  </si>
  <si>
    <t>0,001*4</t>
  </si>
  <si>
    <t>185804311</t>
  </si>
  <si>
    <t>Zalití rostlin vodou plocha do 20 m2</t>
  </si>
  <si>
    <t>0,1*4</t>
  </si>
  <si>
    <t>185851121</t>
  </si>
  <si>
    <t>Dovoz vody pro zálivku rostlin za vzdálenost do 6000 m</t>
  </si>
  <si>
    <t>017</t>
  </si>
  <si>
    <t>Hnojivé tablety á 10g (5 tbl/strom, 3 tbl/keř, 1 tbl/trvalka)</t>
  </si>
  <si>
    <t>ks</t>
  </si>
  <si>
    <t>POL3_0</t>
  </si>
  <si>
    <t>4*5</t>
  </si>
  <si>
    <t>103211000</t>
  </si>
  <si>
    <t>zahradní substrát pro výsadbu VL</t>
  </si>
  <si>
    <t>0,133*4</t>
  </si>
  <si>
    <t>4255</t>
  </si>
  <si>
    <t>Voda zálivková</t>
  </si>
  <si>
    <t>571571</t>
  </si>
  <si>
    <t>Mulčovací kůra</t>
  </si>
  <si>
    <t>(1,0*0,15)*4</t>
  </si>
  <si>
    <t>60</t>
  </si>
  <si>
    <t>Popruh</t>
  </si>
  <si>
    <t>m</t>
  </si>
  <si>
    <t>1,5*4</t>
  </si>
  <si>
    <t>61</t>
  </si>
  <si>
    <t>Příčky</t>
  </si>
  <si>
    <t>4*3</t>
  </si>
  <si>
    <t>62</t>
  </si>
  <si>
    <t>Kůl d 2,5m</t>
  </si>
  <si>
    <t>64</t>
  </si>
  <si>
    <t>juta na omotání kmene</t>
  </si>
  <si>
    <t>M11</t>
  </si>
  <si>
    <t xml:space="preserve">Prunus hillieri "Spine"  vel.12-14 cm   </t>
  </si>
  <si>
    <t>271571111R00</t>
  </si>
  <si>
    <t>Polštář základu ze štěrkopísku tříděnéhofrakce 0-63 mm</t>
  </si>
  <si>
    <t>pod základové pasy : 6,2</t>
  </si>
  <si>
    <t>274313621R00</t>
  </si>
  <si>
    <t xml:space="preserve">Beton základových pasů prostý C 20/25 </t>
  </si>
  <si>
    <t>Včetně dodávky a uložení betonu a kamene.</t>
  </si>
  <si>
    <t>základové pasy pod oplocení : 65</t>
  </si>
  <si>
    <t>274351215RT1</t>
  </si>
  <si>
    <t>Bednění stěn základových pasů - zřízení bednicí materiál prkna</t>
  </si>
  <si>
    <t>274351216R00</t>
  </si>
  <si>
    <t>Bednění stěn základových pasů - odstranění</t>
  </si>
  <si>
    <t>Včetně očištění, vytřídění a uložení bednicího materiálu.</t>
  </si>
  <si>
    <t>318261112RT4</t>
  </si>
  <si>
    <t>Zdivo plot.z tvárnic vč. dod.betonových tvárnic štípaných tl 20 cm,bet.zálivka C25/30, vč. výztuže tvárnice oboustranně štípané, barevné, vč. spárování</t>
  </si>
  <si>
    <t>V položce jsou zakalkulovány náklady na dodávku betonových tvárnic štípaných tl .(19)20 cm, náklady na výplň betonem C 25/30 XC4 a na vložení a dodávku  betonářské oceli žebírkové D=10mm a D=12 m .</t>
  </si>
  <si>
    <t>Včetně potřebného spárování</t>
  </si>
  <si>
    <t>V položce není zakalkulována stříška a pomocné lešení.</t>
  </si>
  <si>
    <t>Stříška se oceňuje položkami 318 26-112..</t>
  </si>
  <si>
    <t>0,4*0,2*758</t>
  </si>
  <si>
    <t>318261123RT1</t>
  </si>
  <si>
    <t>Stříška plotu ze zákryt.desek spádovaných - stříšková (např. FACE BLOCK) šířky 300 zákrytová deska hladká, ZD 1 - 20 a ZD 2 - 20</t>
  </si>
  <si>
    <t>0,5*343</t>
  </si>
  <si>
    <t>318261126R00</t>
  </si>
  <si>
    <t>Zákrytová deska  sloupková - stříšková 500x300x80 mm</t>
  </si>
  <si>
    <t>338171112R00</t>
  </si>
  <si>
    <t>Osazení sloupků plot.ocelových do 2 m,zalití bet.C25/30</t>
  </si>
  <si>
    <t>338261111RT6</t>
  </si>
  <si>
    <t>Pilíř plotový vč. dodávky betonových tvárnic štípaných 400x200 mm,,bet.zálivka C20/25,vč. výztuže tvárnice oboustraně štípané barevné, vč. spárovíní</t>
  </si>
  <si>
    <t>V položce není zakalkulována stříška plotového pilíře a pomocné lešení. Stříška se oceňuje položkami 331 26-12..</t>
  </si>
  <si>
    <t>1,6*19</t>
  </si>
  <si>
    <t>1,2*8</t>
  </si>
  <si>
    <t>316121001R01</t>
  </si>
  <si>
    <t>Montáž stávajících zákrytových desek (stříškových) na sloupy stávajícího oplocení</t>
  </si>
  <si>
    <t>553462006R</t>
  </si>
  <si>
    <t>Sloupek plotový (např. UNIVERS) d 38 mm, výška 200 cm,  pozinkovaná ocel + PVC</t>
  </si>
  <si>
    <t>113106241R00</t>
  </si>
  <si>
    <t>Rozebrání ploch komunikací ze silničních panelů</t>
  </si>
  <si>
    <t>584121111RT4</t>
  </si>
  <si>
    <t>Osazení silničních panelů,lože z kameniva tl. 4 cm včetně panelu IZD 3/490  300/200/15</t>
  </si>
  <si>
    <t>596921111R00</t>
  </si>
  <si>
    <t>Kladení bet.veget.dlaždic,lože 30 mm,pl.do 50 m2</t>
  </si>
  <si>
    <t>596921191R00</t>
  </si>
  <si>
    <t>Příplatek za výpl.spár veg.bet.dlaždic,bez dodávky</t>
  </si>
  <si>
    <t>31*0,08</t>
  </si>
  <si>
    <t>10364200R</t>
  </si>
  <si>
    <t>Ornice pro pozemkové úpravy</t>
  </si>
  <si>
    <t>59228263R</t>
  </si>
  <si>
    <t>Tvárnice zatravňovací  600x400x80 mm přírodní šedá</t>
  </si>
  <si>
    <t>31/0,24</t>
  </si>
  <si>
    <t>130-129,16667</t>
  </si>
  <si>
    <t>979081111R00</t>
  </si>
  <si>
    <t>Odvoz suti a vybour. hmot na skládku do 1 km</t>
  </si>
  <si>
    <t>Přesun suti</t>
  </si>
  <si>
    <t>POL8_</t>
  </si>
  <si>
    <t>Včetně naložení na dopravní prostředek a složení na skládku, bez poplatku za skládku.</t>
  </si>
  <si>
    <t>979081121R00</t>
  </si>
  <si>
    <t>Příplatek k odvozu za každý další 1 km</t>
  </si>
  <si>
    <t>639571210R00</t>
  </si>
  <si>
    <t>Kačírek frakce 16-32 mm pro okapový chodník tl. 100 mm</t>
  </si>
  <si>
    <t>6/0,1</t>
  </si>
  <si>
    <t>639571311R00</t>
  </si>
  <si>
    <t>Okapový chodník - textilie proti prorůstání 45g/m2</t>
  </si>
  <si>
    <t>pod kačírkem : 88</t>
  </si>
  <si>
    <t>931961115RR1</t>
  </si>
  <si>
    <t>Vložky do dilatačních spár, polystyren, tl 30 mm STYRODUR</t>
  </si>
  <si>
    <t>0,2*0,7*5</t>
  </si>
  <si>
    <t>0,4*0,9*5</t>
  </si>
  <si>
    <t>961044111R00</t>
  </si>
  <si>
    <t>Bourání základů z betonu prostého s vybouráním 100 mm pod původním terénem</t>
  </si>
  <si>
    <t>stávající oplocení : 5,5</t>
  </si>
  <si>
    <t>962032231R00</t>
  </si>
  <si>
    <t>Bourání zdiva z cihel pálených na MVC</t>
  </si>
  <si>
    <t>stávající opklocení : 17,8</t>
  </si>
  <si>
    <t>979087112R00</t>
  </si>
  <si>
    <t xml:space="preserve">Nakládání suti na dopravní prostředky </t>
  </si>
  <si>
    <t>979990101R00</t>
  </si>
  <si>
    <t>Poplatek za uložení směsi betonu a cihel skupina 170101 a 170102</t>
  </si>
  <si>
    <t>979093111R00</t>
  </si>
  <si>
    <t>Uložení suti na skládku bez zhutnění</t>
  </si>
  <si>
    <t>979081111R01</t>
  </si>
  <si>
    <t>979081121R01</t>
  </si>
  <si>
    <t>998151111R00</t>
  </si>
  <si>
    <t>Přesun hmot, oplocení a zvláštní obj. zděné do 10m</t>
  </si>
  <si>
    <t>Přesun hmot</t>
  </si>
  <si>
    <t>POL7_</t>
  </si>
  <si>
    <t>711111001RZ1</t>
  </si>
  <si>
    <t>Izolace proti vlhkosti vodor. nátěr ALP za studena 1x nátěr - včetně dodávky penetračního laku ALP</t>
  </si>
  <si>
    <t>154,1*0,2</t>
  </si>
  <si>
    <t>711141559RT1</t>
  </si>
  <si>
    <t>Izolace proti vlhk. vodorovná pásy přitavením 1 vrstva - materiál ve specifikaci</t>
  </si>
  <si>
    <t>62832132R</t>
  </si>
  <si>
    <t xml:space="preserve">Pás asfaltovaný těžký pás hydroizolační z oxidovaního asfaltu vložka nosná         - skleněná rohož </t>
  </si>
  <si>
    <t>pás hydroizolační z oxidovaního asfaltu vložka nosná         - skleněná rohož  povrchová úprava - vrchní - minerální jemnozrný posyp                               - spodní - PE fólie tloušťka pásu         - 3,5 mm rozměr pásu           - 10 x 1 m počet kotoučů na paletě 15</t>
  </si>
  <si>
    <t>154,1*0,2*1,15</t>
  </si>
  <si>
    <t>998711101R00</t>
  </si>
  <si>
    <t>Přesun hmot pro izolace proti vodě, výšky do 6 m</t>
  </si>
  <si>
    <t>767658220R00</t>
  </si>
  <si>
    <t>Montáž vrat kyvných do 6 m2, dodávka ve specifikaci</t>
  </si>
  <si>
    <t>767914120R00</t>
  </si>
  <si>
    <t>Montáž oplocení rámového H do 1,5 m</t>
  </si>
  <si>
    <t>2,0*64</t>
  </si>
  <si>
    <t>767915140R00</t>
  </si>
  <si>
    <t>Montáž a dodávka horizontál.nosných tenkostěnných jeklů kotvených do plotové zídky pomocé vrutů vč. dodávky ocel Jakl 50/30 mm pozinkovcaný, poplastov.+28 úchytek na jekly</t>
  </si>
  <si>
    <t>1,85*6*2</t>
  </si>
  <si>
    <t>0,8*2</t>
  </si>
  <si>
    <t>767569001T00</t>
  </si>
  <si>
    <t>Dodávka + montáž plotová výplň z recyklované plastové plotové laťky 1000x78x21 mm vč. 2 ks vrutů/lať</t>
  </si>
  <si>
    <t>Kalkul</t>
  </si>
  <si>
    <t>553424532RT</t>
  </si>
  <si>
    <t>Plotová výplň rozm. 2000x1500 mm - svařované rámy s žebírkovou výplní z horizont. a vertikál. drátů  s dvojitým prolisem s oky 200x55mm, drát D=4mm,poplastovaný barva zelená + přísluš. k uchycení</t>
  </si>
  <si>
    <t>55342655R</t>
  </si>
  <si>
    <t>Brána FAB zel. (např. DIRICKX - Portail AXOR) - komaxit, 2 sloupky, vč. kování a vložk. zámku FABB h = 2000 mm, š = 3800 mm</t>
  </si>
  <si>
    <t>998767101R00</t>
  </si>
  <si>
    <t>Přesun hmot pro zámečnické konstr., výšky do 6 m</t>
  </si>
  <si>
    <t>005111021R</t>
  </si>
  <si>
    <t>Vytyčení inženýrských sítí</t>
  </si>
  <si>
    <t>Soubor</t>
  </si>
  <si>
    <t>VRN</t>
  </si>
  <si>
    <t>POL99_2</t>
  </si>
  <si>
    <t>Zaměření a vytýčení stávajících inženýrských sítí v místě stavby z hlediska jejich ochrany při provádění stavby.</t>
  </si>
  <si>
    <t>005121021R</t>
  </si>
  <si>
    <t>Provoz zařízení staveniště pro JKSO 801 až 803</t>
  </si>
  <si>
    <t>Opotřebení nebo pronájem skladovacích kontejnerů.</t>
  </si>
  <si>
    <t>Opotřebení a údržba nebo pronájem sociálního zařízení – umývárny, toalety, šatny. Opotřebení nebo pronájem dočasného oplocení staveniště.</t>
  </si>
  <si>
    <t>Opotřebení nebo pronájem kanceláří stavby a technického dozoru.</t>
  </si>
  <si>
    <t>Spotřeba vody a elektrické energie pro potřebu sociálních zařízení a kanceláří stavby. Pronájem, opotřebení a spotřeba pohonných hmot náhradního zdroje elektrické energie.</t>
  </si>
  <si>
    <t>Úklid v prostorách sociálního zařízení a kanceláří stavby.</t>
  </si>
  <si>
    <t>005121011R</t>
  </si>
  <si>
    <t>Vybudování zařízení staveniště pro JKSO 801 až 803</t>
  </si>
  <si>
    <t>Vybudování zpevněných ploch pro skladování materiálu, doprava a osazení kontejnerů pro skladování.</t>
  </si>
  <si>
    <t>Sejmutí ornice, hrubá úprava terénu a zpevnění ploch pro osazení objektů sociálního zařízení staveniště a kanceláří stavby.</t>
  </si>
  <si>
    <t>Doprava a osazení mobilních buněk sociálního zařízení – umývárny, toalety, šatny.</t>
  </si>
  <si>
    <t>Doprava a osazení dočasného oplocení staveniště.</t>
  </si>
  <si>
    <t>Doprava a osazení kanceláří stavby a technického dozoru.</t>
  </si>
  <si>
    <t>Zřízení vnitrostaveništního rozvodu energie do 5 kV od připojení na hlavní přívod na staveništi včetně rozvaděčů pro připojení přenosných zásuvkových skříní, obecné osvětlení staveniště (včetně stožárů a osvětlovacích těles).</t>
  </si>
  <si>
    <t>Zřízení základů a opěrných konstrukcí pro stavební stroje (mimo jeřábové dráhy)</t>
  </si>
  <si>
    <t>Zřízení přípojky elektrické energie a vody do vzdálenosti 1 km od obvodu staveniště. Náhradní zdroj elektrické energie.</t>
  </si>
  <si>
    <t>005121031R</t>
  </si>
  <si>
    <t>Odstranění zařízení staveniště pro JKSO 801 až 803</t>
  </si>
  <si>
    <t>Odvoz kontejnerů pro skladování a uvedení zpevněných ploch pro skladování do původního stavu.</t>
  </si>
  <si>
    <t>Uvedení zpevněných ploch pro objekty sociálního zařízení staveniště a kanceláří stavby do původního stavu. Případné ohumusování.</t>
  </si>
  <si>
    <t>Odvoz mobilních buněk sociálního zařízení, nebo uvedení do původního stavu prostor pronajatých.</t>
  </si>
  <si>
    <t>Odvoz dočasného oplocení staveniště.</t>
  </si>
  <si>
    <t>Odvoz mobilních kanceláří stavby a technického dozoru, nebo uvedení do původního stavu prostor pronajatých.</t>
  </si>
  <si>
    <t>Zrušení vnitrostaveništního rozvodu energie včetně rozvaděčů a osvětlení staveniště (včetně stožárů a osvětlovacích těles).</t>
  </si>
  <si>
    <t>Odstranění základů a opěrných konstrukcí pro stavební stroje.</t>
  </si>
  <si>
    <t>Zrušení přípojky elektrické energie a vody.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</si>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</sst>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49" fontId="0" fillId="0" borderId="6" xfId="0" applyNumberFormat="1" applyBorder="1" applyAlignment="1">
      <alignment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4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2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5" xfId="0" applyNumberFormat="1" applyFont="1" applyBorder="1" applyAlignment="1">
      <alignment vertical="top" shrinkToFit="1"/>
    </xf>
    <xf numFmtId="4" fontId="16" fillId="0" borderId="46" xfId="0" applyNumberFormat="1" applyFont="1" applyBorder="1" applyAlignment="1">
      <alignment vertical="top" shrinkToFit="1"/>
    </xf>
    <xf numFmtId="0" fontId="18" fillId="0" borderId="18" xfId="0" applyNumberFormat="1" applyFont="1" applyBorder="1" applyAlignment="1">
      <alignment vertical="top" wrapText="1"/>
    </xf>
    <xf numFmtId="0" fontId="19" fillId="0" borderId="0" xfId="0" applyNumberFormat="1" applyFont="1" applyAlignment="1">
      <alignment wrapText="1"/>
    </xf>
    <xf numFmtId="0" fontId="18" fillId="0" borderId="0" xfId="0" applyNumberFormat="1" applyFont="1" applyBorder="1" applyAlignment="1">
      <alignment vertical="top"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40</v>
      </c>
    </row>
    <row r="2" spans="1:7" ht="57.75" customHeight="1" x14ac:dyDescent="0.25">
      <c r="A2" s="73" t="s">
        <v>41</v>
      </c>
      <c r="B2" s="73"/>
      <c r="C2" s="73"/>
      <c r="D2" s="73"/>
      <c r="E2" s="73"/>
      <c r="F2" s="73"/>
      <c r="G2" s="7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5"/>
  <sheetViews>
    <sheetView showGridLines="0" tabSelected="1" topLeftCell="B1" zoomScaleNormal="100" zoomScaleSheetLayoutView="75" workbookViewId="0">
      <selection activeCell="A28" sqref="A28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1" customWidth="1"/>
    <col min="4" max="4" width="13" style="51" customWidth="1"/>
    <col min="5" max="5" width="9.6640625" style="51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38</v>
      </c>
      <c r="B1" s="74" t="s">
        <v>4</v>
      </c>
      <c r="C1" s="75"/>
      <c r="D1" s="75"/>
      <c r="E1" s="75"/>
      <c r="F1" s="75"/>
      <c r="G1" s="75"/>
      <c r="H1" s="75"/>
      <c r="I1" s="75"/>
      <c r="J1" s="76"/>
    </row>
    <row r="2" spans="1:15" ht="36" customHeight="1" x14ac:dyDescent="0.25">
      <c r="A2" s="2"/>
      <c r="B2" s="109" t="s">
        <v>24</v>
      </c>
      <c r="C2" s="110"/>
      <c r="D2" s="111" t="s">
        <v>43</v>
      </c>
      <c r="E2" s="112" t="s">
        <v>44</v>
      </c>
      <c r="F2" s="113"/>
      <c r="G2" s="113"/>
      <c r="H2" s="113"/>
      <c r="I2" s="113"/>
      <c r="J2" s="114"/>
      <c r="O2" s="1"/>
    </row>
    <row r="3" spans="1:15" ht="27" customHeight="1" x14ac:dyDescent="0.25">
      <c r="A3" s="2"/>
      <c r="B3" s="115" t="s">
        <v>47</v>
      </c>
      <c r="C3" s="110"/>
      <c r="D3" s="116" t="s">
        <v>45</v>
      </c>
      <c r="E3" s="117" t="s">
        <v>46</v>
      </c>
      <c r="F3" s="118"/>
      <c r="G3" s="118"/>
      <c r="H3" s="118"/>
      <c r="I3" s="118"/>
      <c r="J3" s="119"/>
    </row>
    <row r="4" spans="1:15" ht="23.25" customHeight="1" x14ac:dyDescent="0.25">
      <c r="A4" s="105">
        <v>2838</v>
      </c>
      <c r="B4" s="120" t="s">
        <v>48</v>
      </c>
      <c r="C4" s="121"/>
      <c r="D4" s="122" t="s">
        <v>43</v>
      </c>
      <c r="E4" s="123" t="s">
        <v>44</v>
      </c>
      <c r="F4" s="124"/>
      <c r="G4" s="124"/>
      <c r="H4" s="124"/>
      <c r="I4" s="124"/>
      <c r="J4" s="125"/>
    </row>
    <row r="5" spans="1:15" ht="24" customHeight="1" x14ac:dyDescent="0.25">
      <c r="A5" s="2"/>
      <c r="B5" s="31" t="s">
        <v>23</v>
      </c>
      <c r="D5" s="126" t="s">
        <v>49</v>
      </c>
      <c r="E5" s="88"/>
      <c r="F5" s="88"/>
      <c r="G5" s="88"/>
      <c r="H5" s="18" t="s">
        <v>42</v>
      </c>
      <c r="I5" s="128" t="s">
        <v>53</v>
      </c>
      <c r="J5" s="8"/>
    </row>
    <row r="6" spans="1:15" ht="15.75" customHeight="1" x14ac:dyDescent="0.25">
      <c r="A6" s="2"/>
      <c r="B6" s="28"/>
      <c r="C6" s="53"/>
      <c r="D6" s="108" t="s">
        <v>50</v>
      </c>
      <c r="E6" s="89"/>
      <c r="F6" s="89"/>
      <c r="G6" s="89"/>
      <c r="H6" s="18" t="s">
        <v>36</v>
      </c>
      <c r="I6" s="22"/>
      <c r="J6" s="8"/>
    </row>
    <row r="7" spans="1:15" ht="15.75" customHeight="1" x14ac:dyDescent="0.25">
      <c r="A7" s="2"/>
      <c r="B7" s="29"/>
      <c r="C7" s="54"/>
      <c r="D7" s="106" t="s">
        <v>52</v>
      </c>
      <c r="E7" s="127" t="s">
        <v>51</v>
      </c>
      <c r="F7" s="90"/>
      <c r="G7" s="90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107" t="s">
        <v>54</v>
      </c>
      <c r="H8" s="18" t="s">
        <v>42</v>
      </c>
      <c r="I8" s="128" t="s">
        <v>58</v>
      </c>
      <c r="J8" s="8"/>
    </row>
    <row r="9" spans="1:15" ht="15.75" hidden="1" customHeight="1" x14ac:dyDescent="0.25">
      <c r="A9" s="2"/>
      <c r="B9" s="2"/>
      <c r="D9" s="107" t="s">
        <v>55</v>
      </c>
      <c r="H9" s="18" t="s">
        <v>36</v>
      </c>
      <c r="I9" s="128" t="s">
        <v>59</v>
      </c>
      <c r="J9" s="8"/>
    </row>
    <row r="10" spans="1:15" ht="15.75" hidden="1" customHeight="1" x14ac:dyDescent="0.25">
      <c r="A10" s="2"/>
      <c r="B10" s="35"/>
      <c r="C10" s="54"/>
      <c r="D10" s="106" t="s">
        <v>57</v>
      </c>
      <c r="E10" s="129" t="s">
        <v>56</v>
      </c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130"/>
      <c r="E11" s="130"/>
      <c r="F11" s="130"/>
      <c r="G11" s="130"/>
      <c r="H11" s="18" t="s">
        <v>42</v>
      </c>
      <c r="I11" s="135"/>
      <c r="J11" s="8"/>
    </row>
    <row r="12" spans="1:15" ht="15.75" customHeight="1" x14ac:dyDescent="0.25">
      <c r="A12" s="2"/>
      <c r="B12" s="28"/>
      <c r="C12" s="53"/>
      <c r="D12" s="131"/>
      <c r="E12" s="131"/>
      <c r="F12" s="131"/>
      <c r="G12" s="131"/>
      <c r="H12" s="18" t="s">
        <v>36</v>
      </c>
      <c r="I12" s="135"/>
      <c r="J12" s="8"/>
    </row>
    <row r="13" spans="1:15" ht="15.75" customHeight="1" x14ac:dyDescent="0.25">
      <c r="A13" s="2"/>
      <c r="B13" s="29"/>
      <c r="C13" s="54"/>
      <c r="D13" s="134"/>
      <c r="E13" s="132"/>
      <c r="F13" s="133"/>
      <c r="G13" s="133"/>
      <c r="H13" s="19"/>
      <c r="I13" s="23"/>
      <c r="J13" s="34"/>
    </row>
    <row r="14" spans="1:15" ht="24" customHeight="1" x14ac:dyDescent="0.25">
      <c r="A14" s="2"/>
      <c r="B14" s="43" t="s">
        <v>22</v>
      </c>
      <c r="C14" s="55"/>
      <c r="D14" s="56"/>
      <c r="E14" s="57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58"/>
      <c r="D15" s="52"/>
      <c r="E15" s="83"/>
      <c r="F15" s="83"/>
      <c r="G15" s="84"/>
      <c r="H15" s="84"/>
      <c r="I15" s="84" t="s">
        <v>31</v>
      </c>
      <c r="J15" s="85"/>
    </row>
    <row r="16" spans="1:15" ht="23.25" customHeight="1" x14ac:dyDescent="0.25">
      <c r="A16" s="197" t="s">
        <v>26</v>
      </c>
      <c r="B16" s="38" t="s">
        <v>26</v>
      </c>
      <c r="C16" s="59"/>
      <c r="D16" s="60"/>
      <c r="E16" s="80"/>
      <c r="F16" s="81"/>
      <c r="G16" s="80"/>
      <c r="H16" s="81"/>
      <c r="I16" s="80">
        <f>SUMIF(F49:F61,A16,I49:I61)+SUMIF(F49:F61,"PSU",I49:I61)</f>
        <v>0</v>
      </c>
      <c r="J16" s="82"/>
    </row>
    <row r="17" spans="1:10" ht="23.25" customHeight="1" x14ac:dyDescent="0.25">
      <c r="A17" s="197" t="s">
        <v>27</v>
      </c>
      <c r="B17" s="38" t="s">
        <v>27</v>
      </c>
      <c r="C17" s="59"/>
      <c r="D17" s="60"/>
      <c r="E17" s="80"/>
      <c r="F17" s="81"/>
      <c r="G17" s="80"/>
      <c r="H17" s="81"/>
      <c r="I17" s="80">
        <f>SUMIF(F49:F61,A17,I49:I61)</f>
        <v>0</v>
      </c>
      <c r="J17" s="82"/>
    </row>
    <row r="18" spans="1:10" ht="23.25" customHeight="1" x14ac:dyDescent="0.25">
      <c r="A18" s="197" t="s">
        <v>28</v>
      </c>
      <c r="B18" s="38" t="s">
        <v>28</v>
      </c>
      <c r="C18" s="59"/>
      <c r="D18" s="60"/>
      <c r="E18" s="80"/>
      <c r="F18" s="81"/>
      <c r="G18" s="80"/>
      <c r="H18" s="81"/>
      <c r="I18" s="80">
        <f>SUMIF(F49:F61,A18,I49:I61)</f>
        <v>0</v>
      </c>
      <c r="J18" s="82"/>
    </row>
    <row r="19" spans="1:10" ht="23.25" customHeight="1" x14ac:dyDescent="0.25">
      <c r="A19" s="197" t="s">
        <v>88</v>
      </c>
      <c r="B19" s="38" t="s">
        <v>29</v>
      </c>
      <c r="C19" s="59"/>
      <c r="D19" s="60"/>
      <c r="E19" s="80"/>
      <c r="F19" s="81"/>
      <c r="G19" s="80"/>
      <c r="H19" s="81"/>
      <c r="I19" s="80">
        <f>SUMIF(F49:F61,A19,I49:I61)</f>
        <v>0</v>
      </c>
      <c r="J19" s="82"/>
    </row>
    <row r="20" spans="1:10" ht="23.25" customHeight="1" x14ac:dyDescent="0.25">
      <c r="A20" s="197" t="s">
        <v>89</v>
      </c>
      <c r="B20" s="38" t="s">
        <v>30</v>
      </c>
      <c r="C20" s="59"/>
      <c r="D20" s="60"/>
      <c r="E20" s="80"/>
      <c r="F20" s="81"/>
      <c r="G20" s="80"/>
      <c r="H20" s="81"/>
      <c r="I20" s="80">
        <f>SUMIF(F49:F61,A20,I49:I61)</f>
        <v>0</v>
      </c>
      <c r="J20" s="82"/>
    </row>
    <row r="21" spans="1:10" ht="23.25" customHeight="1" x14ac:dyDescent="0.25">
      <c r="A21" s="2"/>
      <c r="B21" s="48" t="s">
        <v>31</v>
      </c>
      <c r="C21" s="61"/>
      <c r="D21" s="62"/>
      <c r="E21" s="86"/>
      <c r="F21" s="87"/>
      <c r="G21" s="86"/>
      <c r="H21" s="87"/>
      <c r="I21" s="86">
        <f>SUM(I16:J20)</f>
        <v>0</v>
      </c>
      <c r="J21" s="96"/>
    </row>
    <row r="22" spans="1:10" ht="33" customHeight="1" x14ac:dyDescent="0.25">
      <c r="A22" s="2"/>
      <c r="B22" s="42" t="s">
        <v>35</v>
      </c>
      <c r="C22" s="59"/>
      <c r="D22" s="60"/>
      <c r="E22" s="63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13</v>
      </c>
      <c r="C23" s="59"/>
      <c r="D23" s="60"/>
      <c r="E23" s="64">
        <v>15</v>
      </c>
      <c r="F23" s="39" t="s">
        <v>0</v>
      </c>
      <c r="G23" s="94">
        <f>ZakladDPHSniVypocet</f>
        <v>0</v>
      </c>
      <c r="H23" s="95"/>
      <c r="I23" s="95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14</v>
      </c>
      <c r="C24" s="59"/>
      <c r="D24" s="60"/>
      <c r="E24" s="64">
        <f>SazbaDPH1</f>
        <v>15</v>
      </c>
      <c r="F24" s="39" t="s">
        <v>0</v>
      </c>
      <c r="G24" s="92">
        <f>A23</f>
        <v>0</v>
      </c>
      <c r="H24" s="93"/>
      <c r="I24" s="93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15</v>
      </c>
      <c r="C25" s="59"/>
      <c r="D25" s="60"/>
      <c r="E25" s="64">
        <v>21</v>
      </c>
      <c r="F25" s="39" t="s">
        <v>0</v>
      </c>
      <c r="G25" s="94">
        <f>ZakladDPHZaklVypocet</f>
        <v>0</v>
      </c>
      <c r="H25" s="95"/>
      <c r="I25" s="95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16</v>
      </c>
      <c r="C26" s="65"/>
      <c r="D26" s="52"/>
      <c r="E26" s="66">
        <f>SazbaDPH2</f>
        <v>21</v>
      </c>
      <c r="F26" s="30" t="s">
        <v>0</v>
      </c>
      <c r="G26" s="77">
        <f>A25</f>
        <v>0</v>
      </c>
      <c r="H26" s="78"/>
      <c r="I26" s="78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5</v>
      </c>
      <c r="C27" s="67"/>
      <c r="D27" s="68"/>
      <c r="E27" s="67"/>
      <c r="F27" s="16"/>
      <c r="G27" s="79">
        <f>CenaCelkem-(ZakladDPHSni+DPHSni+ZakladDPHZakl+DPHZakl)</f>
        <v>0</v>
      </c>
      <c r="H27" s="79"/>
      <c r="I27" s="79"/>
      <c r="J27" s="41" t="str">
        <f t="shared" si="0"/>
        <v>CZK</v>
      </c>
    </row>
    <row r="28" spans="1:10" ht="27.75" hidden="1" customHeight="1" thickBot="1" x14ac:dyDescent="0.3">
      <c r="A28" s="2"/>
      <c r="B28" s="167" t="s">
        <v>25</v>
      </c>
      <c r="C28" s="168"/>
      <c r="D28" s="168"/>
      <c r="E28" s="169"/>
      <c r="F28" s="170"/>
      <c r="G28" s="171">
        <f>ZakladDPHSniVypocet+ZakladDPHZaklVypocet</f>
        <v>0</v>
      </c>
      <c r="H28" s="171"/>
      <c r="I28" s="171"/>
      <c r="J28" s="172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67" t="s">
        <v>37</v>
      </c>
      <c r="C29" s="173"/>
      <c r="D29" s="173"/>
      <c r="E29" s="173"/>
      <c r="F29" s="174"/>
      <c r="G29" s="175">
        <f>A27</f>
        <v>0</v>
      </c>
      <c r="H29" s="175"/>
      <c r="I29" s="175"/>
      <c r="J29" s="176" t="s">
        <v>62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69" t="s">
        <v>12</v>
      </c>
      <c r="D32" s="70"/>
      <c r="E32" s="70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1"/>
      <c r="D34" s="97"/>
      <c r="E34" s="98"/>
      <c r="G34" s="99"/>
      <c r="H34" s="100"/>
      <c r="I34" s="100"/>
      <c r="J34" s="25"/>
    </row>
    <row r="35" spans="1:10" ht="12.75" customHeight="1" x14ac:dyDescent="0.25">
      <c r="A35" s="2"/>
      <c r="B35" s="2"/>
      <c r="D35" s="91" t="s">
        <v>2</v>
      </c>
      <c r="E35" s="91"/>
      <c r="H35" s="10" t="s">
        <v>3</v>
      </c>
      <c r="J35" s="9"/>
    </row>
    <row r="36" spans="1:10" ht="13.5" customHeight="1" thickBot="1" x14ac:dyDescent="0.3">
      <c r="A36" s="11"/>
      <c r="B36" s="11"/>
      <c r="C36" s="72"/>
      <c r="D36" s="72"/>
      <c r="E36" s="72"/>
      <c r="F36" s="12"/>
      <c r="G36" s="12"/>
      <c r="H36" s="12"/>
      <c r="I36" s="12"/>
      <c r="J36" s="13"/>
    </row>
    <row r="37" spans="1:10" ht="27" hidden="1" customHeight="1" x14ac:dyDescent="0.25">
      <c r="B37" s="139" t="s">
        <v>17</v>
      </c>
      <c r="C37" s="140"/>
      <c r="D37" s="140"/>
      <c r="E37" s="140"/>
      <c r="F37" s="141"/>
      <c r="G37" s="141"/>
      <c r="H37" s="141"/>
      <c r="I37" s="141"/>
      <c r="J37" s="142"/>
    </row>
    <row r="38" spans="1:10" ht="25.5" hidden="1" customHeight="1" x14ac:dyDescent="0.25">
      <c r="A38" s="138" t="s">
        <v>39</v>
      </c>
      <c r="B38" s="143" t="s">
        <v>18</v>
      </c>
      <c r="C38" s="144" t="s">
        <v>6</v>
      </c>
      <c r="D38" s="144"/>
      <c r="E38" s="144"/>
      <c r="F38" s="145" t="str">
        <f>B23</f>
        <v>Základ pro sníženou DPH</v>
      </c>
      <c r="G38" s="145" t="str">
        <f>B25</f>
        <v>Základ pro základní DPH</v>
      </c>
      <c r="H38" s="146" t="s">
        <v>19</v>
      </c>
      <c r="I38" s="146" t="s">
        <v>1</v>
      </c>
      <c r="J38" s="147" t="s">
        <v>0</v>
      </c>
    </row>
    <row r="39" spans="1:10" ht="25.5" hidden="1" customHeight="1" x14ac:dyDescent="0.25">
      <c r="A39" s="138">
        <v>1</v>
      </c>
      <c r="B39" s="148" t="s">
        <v>60</v>
      </c>
      <c r="C39" s="149"/>
      <c r="D39" s="149"/>
      <c r="E39" s="149"/>
      <c r="F39" s="150">
        <f>'1 2022-08-30 Pol'!AE212</f>
        <v>0</v>
      </c>
      <c r="G39" s="151">
        <f>'1 2022-08-30 Pol'!AF212</f>
        <v>0</v>
      </c>
      <c r="H39" s="152">
        <f>(F39*SazbaDPH1/100)+(G39*SazbaDPH2/100)</f>
        <v>0</v>
      </c>
      <c r="I39" s="152">
        <f>F39+G39+H39</f>
        <v>0</v>
      </c>
      <c r="J39" s="153" t="str">
        <f>IF(CenaCelkemVypocet=0,"",I39/CenaCelkemVypocet*100)</f>
        <v/>
      </c>
    </row>
    <row r="40" spans="1:10" ht="25.5" hidden="1" customHeight="1" x14ac:dyDescent="0.25">
      <c r="A40" s="138">
        <v>2</v>
      </c>
      <c r="B40" s="154" t="s">
        <v>45</v>
      </c>
      <c r="C40" s="155" t="s">
        <v>46</v>
      </c>
      <c r="D40" s="155"/>
      <c r="E40" s="155"/>
      <c r="F40" s="156">
        <f>'1 2022-08-30 Pol'!AE212</f>
        <v>0</v>
      </c>
      <c r="G40" s="157">
        <f>'1 2022-08-30 Pol'!AF212</f>
        <v>0</v>
      </c>
      <c r="H40" s="157">
        <f>(F40*SazbaDPH1/100)+(G40*SazbaDPH2/100)</f>
        <v>0</v>
      </c>
      <c r="I40" s="157">
        <f>F40+G40+H40</f>
        <v>0</v>
      </c>
      <c r="J40" s="158" t="str">
        <f>IF(CenaCelkemVypocet=0,"",I40/CenaCelkemVypocet*100)</f>
        <v/>
      </c>
    </row>
    <row r="41" spans="1:10" ht="25.5" hidden="1" customHeight="1" x14ac:dyDescent="0.25">
      <c r="A41" s="138">
        <v>3</v>
      </c>
      <c r="B41" s="159" t="s">
        <v>43</v>
      </c>
      <c r="C41" s="149" t="s">
        <v>44</v>
      </c>
      <c r="D41" s="149"/>
      <c r="E41" s="149"/>
      <c r="F41" s="160">
        <f>'1 2022-08-30 Pol'!AE212</f>
        <v>0</v>
      </c>
      <c r="G41" s="152">
        <f>'1 2022-08-30 Pol'!AF212</f>
        <v>0</v>
      </c>
      <c r="H41" s="152">
        <f>(F41*SazbaDPH1/100)+(G41*SazbaDPH2/100)</f>
        <v>0</v>
      </c>
      <c r="I41" s="152">
        <f>F41+G41+H41</f>
        <v>0</v>
      </c>
      <c r="J41" s="153" t="str">
        <f>IF(CenaCelkemVypocet=0,"",I41/CenaCelkemVypocet*100)</f>
        <v/>
      </c>
    </row>
    <row r="42" spans="1:10" ht="25.5" hidden="1" customHeight="1" x14ac:dyDescent="0.25">
      <c r="A42" s="138"/>
      <c r="B42" s="161" t="s">
        <v>61</v>
      </c>
      <c r="C42" s="162"/>
      <c r="D42" s="162"/>
      <c r="E42" s="163"/>
      <c r="F42" s="164">
        <f>SUMIF(A39:A41,"=1",F39:F41)</f>
        <v>0</v>
      </c>
      <c r="G42" s="165">
        <f>SUMIF(A39:A41,"=1",G39:G41)</f>
        <v>0</v>
      </c>
      <c r="H42" s="165">
        <f>SUMIF(A39:A41,"=1",H39:H41)</f>
        <v>0</v>
      </c>
      <c r="I42" s="165">
        <f>SUMIF(A39:A41,"=1",I39:I41)</f>
        <v>0</v>
      </c>
      <c r="J42" s="166">
        <f>SUMIF(A39:A41,"=1",J39:J41)</f>
        <v>0</v>
      </c>
    </row>
    <row r="46" spans="1:10" ht="15.6" x14ac:dyDescent="0.3">
      <c r="B46" s="177" t="s">
        <v>63</v>
      </c>
    </row>
    <row r="48" spans="1:10" ht="25.5" customHeight="1" x14ac:dyDescent="0.25">
      <c r="A48" s="179"/>
      <c r="B48" s="182" t="s">
        <v>18</v>
      </c>
      <c r="C48" s="182" t="s">
        <v>6</v>
      </c>
      <c r="D48" s="183"/>
      <c r="E48" s="183"/>
      <c r="F48" s="184" t="s">
        <v>64</v>
      </c>
      <c r="G48" s="184"/>
      <c r="H48" s="184"/>
      <c r="I48" s="184" t="s">
        <v>31</v>
      </c>
      <c r="J48" s="184" t="s">
        <v>0</v>
      </c>
    </row>
    <row r="49" spans="1:10" ht="36.75" customHeight="1" x14ac:dyDescent="0.25">
      <c r="A49" s="180"/>
      <c r="B49" s="185" t="s">
        <v>45</v>
      </c>
      <c r="C49" s="186" t="s">
        <v>65</v>
      </c>
      <c r="D49" s="187"/>
      <c r="E49" s="187"/>
      <c r="F49" s="193" t="s">
        <v>26</v>
      </c>
      <c r="G49" s="194"/>
      <c r="H49" s="194"/>
      <c r="I49" s="194">
        <f>'1 2022-08-30 Pol'!G8</f>
        <v>0</v>
      </c>
      <c r="J49" s="191" t="str">
        <f>IF(I62=0,"",I49/I62*100)</f>
        <v/>
      </c>
    </row>
    <row r="50" spans="1:10" ht="36.75" customHeight="1" x14ac:dyDescent="0.25">
      <c r="A50" s="180"/>
      <c r="B50" s="185" t="s">
        <v>66</v>
      </c>
      <c r="C50" s="186" t="s">
        <v>67</v>
      </c>
      <c r="D50" s="187"/>
      <c r="E50" s="187"/>
      <c r="F50" s="193" t="s">
        <v>26</v>
      </c>
      <c r="G50" s="194"/>
      <c r="H50" s="194"/>
      <c r="I50" s="194">
        <f>'1 2022-08-30 Pol'!G41</f>
        <v>0</v>
      </c>
      <c r="J50" s="191" t="str">
        <f>IF(I62=0,"",I50/I62*100)</f>
        <v/>
      </c>
    </row>
    <row r="51" spans="1:10" ht="36.75" customHeight="1" x14ac:dyDescent="0.25">
      <c r="A51" s="180"/>
      <c r="B51" s="185" t="s">
        <v>68</v>
      </c>
      <c r="C51" s="186" t="s">
        <v>69</v>
      </c>
      <c r="D51" s="187"/>
      <c r="E51" s="187"/>
      <c r="F51" s="193" t="s">
        <v>26</v>
      </c>
      <c r="G51" s="194"/>
      <c r="H51" s="194"/>
      <c r="I51" s="194">
        <f>'1 2022-08-30 Pol'!G61</f>
        <v>0</v>
      </c>
      <c r="J51" s="191" t="str">
        <f>IF(I62=0,"",I51/I62*100)</f>
        <v/>
      </c>
    </row>
    <row r="52" spans="1:10" ht="36.75" customHeight="1" x14ac:dyDescent="0.25">
      <c r="A52" s="180"/>
      <c r="B52" s="185" t="s">
        <v>70</v>
      </c>
      <c r="C52" s="186" t="s">
        <v>71</v>
      </c>
      <c r="D52" s="187"/>
      <c r="E52" s="187"/>
      <c r="F52" s="193" t="s">
        <v>26</v>
      </c>
      <c r="G52" s="194"/>
      <c r="H52" s="194"/>
      <c r="I52" s="194">
        <f>'1 2022-08-30 Pol'!G99</f>
        <v>0</v>
      </c>
      <c r="J52" s="191" t="str">
        <f>IF(I62=0,"",I52/I62*100)</f>
        <v/>
      </c>
    </row>
    <row r="53" spans="1:10" ht="36.75" customHeight="1" x14ac:dyDescent="0.25">
      <c r="A53" s="180"/>
      <c r="B53" s="185" t="s">
        <v>72</v>
      </c>
      <c r="C53" s="186" t="s">
        <v>73</v>
      </c>
      <c r="D53" s="187"/>
      <c r="E53" s="187"/>
      <c r="F53" s="193" t="s">
        <v>26</v>
      </c>
      <c r="G53" s="194"/>
      <c r="H53" s="194"/>
      <c r="I53" s="194">
        <f>'1 2022-08-30 Pol'!G109</f>
        <v>0</v>
      </c>
      <c r="J53" s="191" t="str">
        <f>IF(I62=0,"",I53/I62*100)</f>
        <v/>
      </c>
    </row>
    <row r="54" spans="1:10" ht="36.75" customHeight="1" x14ac:dyDescent="0.25">
      <c r="A54" s="180"/>
      <c r="B54" s="185" t="s">
        <v>74</v>
      </c>
      <c r="C54" s="186" t="s">
        <v>75</v>
      </c>
      <c r="D54" s="187"/>
      <c r="E54" s="187"/>
      <c r="F54" s="193" t="s">
        <v>26</v>
      </c>
      <c r="G54" s="194"/>
      <c r="H54" s="194"/>
      <c r="I54" s="194">
        <f>'1 2022-08-30 Pol'!G128</f>
        <v>0</v>
      </c>
      <c r="J54" s="191" t="str">
        <f>IF(I62=0,"",I54/I62*100)</f>
        <v/>
      </c>
    </row>
    <row r="55" spans="1:10" ht="36.75" customHeight="1" x14ac:dyDescent="0.25">
      <c r="A55" s="180"/>
      <c r="B55" s="185" t="s">
        <v>76</v>
      </c>
      <c r="C55" s="186" t="s">
        <v>77</v>
      </c>
      <c r="D55" s="187"/>
      <c r="E55" s="187"/>
      <c r="F55" s="193" t="s">
        <v>26</v>
      </c>
      <c r="G55" s="194"/>
      <c r="H55" s="194"/>
      <c r="I55" s="194">
        <f>'1 2022-08-30 Pol'!G142</f>
        <v>0</v>
      </c>
      <c r="J55" s="191" t="str">
        <f>IF(I62=0,"",I55/I62*100)</f>
        <v/>
      </c>
    </row>
    <row r="56" spans="1:10" ht="36.75" customHeight="1" x14ac:dyDescent="0.25">
      <c r="A56" s="180"/>
      <c r="B56" s="185" t="s">
        <v>78</v>
      </c>
      <c r="C56" s="186" t="s">
        <v>79</v>
      </c>
      <c r="D56" s="187"/>
      <c r="E56" s="187"/>
      <c r="F56" s="193" t="s">
        <v>26</v>
      </c>
      <c r="G56" s="194"/>
      <c r="H56" s="194"/>
      <c r="I56" s="194">
        <f>'1 2022-08-30 Pol'!G147</f>
        <v>0</v>
      </c>
      <c r="J56" s="191" t="str">
        <f>IF(I62=0,"",I56/I62*100)</f>
        <v/>
      </c>
    </row>
    <row r="57" spans="1:10" ht="36.75" customHeight="1" x14ac:dyDescent="0.25">
      <c r="A57" s="180"/>
      <c r="B57" s="185" t="s">
        <v>80</v>
      </c>
      <c r="C57" s="186" t="s">
        <v>81</v>
      </c>
      <c r="D57" s="187"/>
      <c r="E57" s="187"/>
      <c r="F57" s="193" t="s">
        <v>26</v>
      </c>
      <c r="G57" s="194"/>
      <c r="H57" s="194"/>
      <c r="I57" s="194">
        <f>'1 2022-08-30 Pol'!G151</f>
        <v>0</v>
      </c>
      <c r="J57" s="191" t="str">
        <f>IF(I62=0,"",I57/I62*100)</f>
        <v/>
      </c>
    </row>
    <row r="58" spans="1:10" ht="36.75" customHeight="1" x14ac:dyDescent="0.25">
      <c r="A58" s="180"/>
      <c r="B58" s="185" t="s">
        <v>82</v>
      </c>
      <c r="C58" s="186" t="s">
        <v>83</v>
      </c>
      <c r="D58" s="187"/>
      <c r="E58" s="187"/>
      <c r="F58" s="193" t="s">
        <v>26</v>
      </c>
      <c r="G58" s="194"/>
      <c r="H58" s="194"/>
      <c r="I58" s="194">
        <f>'1 2022-08-30 Pol'!G162</f>
        <v>0</v>
      </c>
      <c r="J58" s="191" t="str">
        <f>IF(I62=0,"",I58/I62*100)</f>
        <v/>
      </c>
    </row>
    <row r="59" spans="1:10" ht="36.75" customHeight="1" x14ac:dyDescent="0.25">
      <c r="A59" s="180"/>
      <c r="B59" s="185" t="s">
        <v>84</v>
      </c>
      <c r="C59" s="186" t="s">
        <v>85</v>
      </c>
      <c r="D59" s="187"/>
      <c r="E59" s="187"/>
      <c r="F59" s="193" t="s">
        <v>27</v>
      </c>
      <c r="G59" s="194"/>
      <c r="H59" s="194"/>
      <c r="I59" s="194">
        <f>'1 2022-08-30 Pol'!G164</f>
        <v>0</v>
      </c>
      <c r="J59" s="191" t="str">
        <f>IF(I62=0,"",I59/I62*100)</f>
        <v/>
      </c>
    </row>
    <row r="60" spans="1:10" ht="36.75" customHeight="1" x14ac:dyDescent="0.25">
      <c r="A60" s="180"/>
      <c r="B60" s="185" t="s">
        <v>86</v>
      </c>
      <c r="C60" s="186" t="s">
        <v>87</v>
      </c>
      <c r="D60" s="187"/>
      <c r="E60" s="187"/>
      <c r="F60" s="193" t="s">
        <v>27</v>
      </c>
      <c r="G60" s="194"/>
      <c r="H60" s="194"/>
      <c r="I60" s="194">
        <f>'1 2022-08-30 Pol'!G173</f>
        <v>0</v>
      </c>
      <c r="J60" s="191" t="str">
        <f>IF(I62=0,"",I60/I62*100)</f>
        <v/>
      </c>
    </row>
    <row r="61" spans="1:10" ht="36.75" customHeight="1" x14ac:dyDescent="0.25">
      <c r="A61" s="180"/>
      <c r="B61" s="185" t="s">
        <v>88</v>
      </c>
      <c r="C61" s="186" t="s">
        <v>29</v>
      </c>
      <c r="D61" s="187"/>
      <c r="E61" s="187"/>
      <c r="F61" s="193" t="s">
        <v>88</v>
      </c>
      <c r="G61" s="194"/>
      <c r="H61" s="194"/>
      <c r="I61" s="194">
        <f>'1 2022-08-30 Pol'!G184</f>
        <v>0</v>
      </c>
      <c r="J61" s="191" t="str">
        <f>IF(I62=0,"",I61/I62*100)</f>
        <v/>
      </c>
    </row>
    <row r="62" spans="1:10" ht="25.5" customHeight="1" x14ac:dyDescent="0.25">
      <c r="A62" s="181"/>
      <c r="B62" s="188" t="s">
        <v>1</v>
      </c>
      <c r="C62" s="189"/>
      <c r="D62" s="190"/>
      <c r="E62" s="190"/>
      <c r="F62" s="195"/>
      <c r="G62" s="196"/>
      <c r="H62" s="196"/>
      <c r="I62" s="196">
        <f>SUM(I49:I61)</f>
        <v>0</v>
      </c>
      <c r="J62" s="192">
        <f>SUM(J49:J61)</f>
        <v>0</v>
      </c>
    </row>
    <row r="63" spans="1:10" x14ac:dyDescent="0.25">
      <c r="F63" s="136"/>
      <c r="G63" s="136"/>
      <c r="H63" s="136"/>
      <c r="I63" s="136"/>
      <c r="J63" s="137"/>
    </row>
    <row r="64" spans="1:10" x14ac:dyDescent="0.25">
      <c r="F64" s="136"/>
      <c r="G64" s="136"/>
      <c r="H64" s="136"/>
      <c r="I64" s="136"/>
      <c r="J64" s="137"/>
    </row>
    <row r="65" spans="6:10" x14ac:dyDescent="0.25">
      <c r="F65" s="136"/>
      <c r="G65" s="136"/>
      <c r="H65" s="136"/>
      <c r="I65" s="136"/>
      <c r="J65" s="137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C60:E60"/>
    <mergeCell ref="C61:E61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101" t="s">
        <v>7</v>
      </c>
      <c r="B1" s="101"/>
      <c r="C1" s="102"/>
      <c r="D1" s="101"/>
      <c r="E1" s="101"/>
      <c r="F1" s="101"/>
      <c r="G1" s="101"/>
    </row>
    <row r="2" spans="1:7" ht="24.9" customHeight="1" x14ac:dyDescent="0.25">
      <c r="A2" s="50" t="s">
        <v>8</v>
      </c>
      <c r="B2" s="49"/>
      <c r="C2" s="103"/>
      <c r="D2" s="103"/>
      <c r="E2" s="103"/>
      <c r="F2" s="103"/>
      <c r="G2" s="104"/>
    </row>
    <row r="3" spans="1:7" ht="24.9" customHeight="1" x14ac:dyDescent="0.25">
      <c r="A3" s="50" t="s">
        <v>9</v>
      </c>
      <c r="B3" s="49"/>
      <c r="C3" s="103"/>
      <c r="D3" s="103"/>
      <c r="E3" s="103"/>
      <c r="F3" s="103"/>
      <c r="G3" s="104"/>
    </row>
    <row r="4" spans="1:7" ht="24.9" customHeight="1" x14ac:dyDescent="0.25">
      <c r="A4" s="50" t="s">
        <v>10</v>
      </c>
      <c r="B4" s="49"/>
      <c r="C4" s="103"/>
      <c r="D4" s="103"/>
      <c r="E4" s="103"/>
      <c r="F4" s="103"/>
      <c r="G4" s="104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75506-B964-4243-862C-AF1390937CE6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3.2" outlineLevelRow="1" x14ac:dyDescent="0.25"/>
  <cols>
    <col min="1" max="1" width="3.44140625" customWidth="1"/>
    <col min="2" max="2" width="12.6640625" style="178" customWidth="1"/>
    <col min="3" max="3" width="38.33203125" style="178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18" width="0" hidden="1" customWidth="1"/>
    <col min="20" max="20" width="9.21875" customWidth="1"/>
    <col min="21" max="24" width="0" hidden="1" customWidth="1"/>
    <col min="29" max="29" width="0" hidden="1" customWidth="1"/>
    <col min="31" max="41" width="0" hidden="1" customWidth="1"/>
    <col min="53" max="53" width="73.6640625" customWidth="1"/>
  </cols>
  <sheetData>
    <row r="1" spans="1:60" ht="15.75" customHeight="1" x14ac:dyDescent="0.3">
      <c r="A1" s="198" t="s">
        <v>7</v>
      </c>
      <c r="B1" s="198"/>
      <c r="C1" s="198"/>
      <c r="D1" s="198"/>
      <c r="E1" s="198"/>
      <c r="F1" s="198"/>
      <c r="G1" s="198"/>
      <c r="AG1" t="s">
        <v>90</v>
      </c>
    </row>
    <row r="2" spans="1:60" ht="25.05" customHeight="1" x14ac:dyDescent="0.25">
      <c r="A2" s="199" t="s">
        <v>8</v>
      </c>
      <c r="B2" s="49" t="s">
        <v>43</v>
      </c>
      <c r="C2" s="202" t="s">
        <v>44</v>
      </c>
      <c r="D2" s="200"/>
      <c r="E2" s="200"/>
      <c r="F2" s="200"/>
      <c r="G2" s="201"/>
      <c r="AG2" t="s">
        <v>91</v>
      </c>
    </row>
    <row r="3" spans="1:60" ht="25.05" customHeight="1" x14ac:dyDescent="0.25">
      <c r="A3" s="199" t="s">
        <v>9</v>
      </c>
      <c r="B3" s="49" t="s">
        <v>45</v>
      </c>
      <c r="C3" s="202" t="s">
        <v>46</v>
      </c>
      <c r="D3" s="200"/>
      <c r="E3" s="200"/>
      <c r="F3" s="200"/>
      <c r="G3" s="201"/>
      <c r="AC3" s="178" t="s">
        <v>91</v>
      </c>
      <c r="AG3" t="s">
        <v>92</v>
      </c>
    </row>
    <row r="4" spans="1:60" ht="25.05" customHeight="1" x14ac:dyDescent="0.25">
      <c r="A4" s="203" t="s">
        <v>10</v>
      </c>
      <c r="B4" s="204" t="s">
        <v>43</v>
      </c>
      <c r="C4" s="205" t="s">
        <v>44</v>
      </c>
      <c r="D4" s="206"/>
      <c r="E4" s="206"/>
      <c r="F4" s="206"/>
      <c r="G4" s="207"/>
      <c r="AG4" t="s">
        <v>93</v>
      </c>
    </row>
    <row r="5" spans="1:60" x14ac:dyDescent="0.25">
      <c r="D5" s="10"/>
    </row>
    <row r="6" spans="1:60" ht="39.6" x14ac:dyDescent="0.25">
      <c r="A6" s="209" t="s">
        <v>94</v>
      </c>
      <c r="B6" s="211" t="s">
        <v>95</v>
      </c>
      <c r="C6" s="211" t="s">
        <v>96</v>
      </c>
      <c r="D6" s="210" t="s">
        <v>97</v>
      </c>
      <c r="E6" s="209" t="s">
        <v>98</v>
      </c>
      <c r="F6" s="208" t="s">
        <v>99</v>
      </c>
      <c r="G6" s="209" t="s">
        <v>31</v>
      </c>
      <c r="H6" s="212" t="s">
        <v>32</v>
      </c>
      <c r="I6" s="212" t="s">
        <v>100</v>
      </c>
      <c r="J6" s="212" t="s">
        <v>33</v>
      </c>
      <c r="K6" s="212" t="s">
        <v>101</v>
      </c>
      <c r="L6" s="212" t="s">
        <v>102</v>
      </c>
      <c r="M6" s="212" t="s">
        <v>103</v>
      </c>
      <c r="N6" s="212" t="s">
        <v>104</v>
      </c>
      <c r="O6" s="212" t="s">
        <v>105</v>
      </c>
      <c r="P6" s="212" t="s">
        <v>106</v>
      </c>
      <c r="Q6" s="212" t="s">
        <v>107</v>
      </c>
      <c r="R6" s="212" t="s">
        <v>108</v>
      </c>
      <c r="S6" s="212" t="s">
        <v>109</v>
      </c>
      <c r="T6" s="212" t="s">
        <v>110</v>
      </c>
      <c r="U6" s="212" t="s">
        <v>111</v>
      </c>
      <c r="V6" s="212" t="s">
        <v>112</v>
      </c>
      <c r="W6" s="212" t="s">
        <v>113</v>
      </c>
      <c r="X6" s="212" t="s">
        <v>114</v>
      </c>
    </row>
    <row r="7" spans="1:60" hidden="1" x14ac:dyDescent="0.25">
      <c r="A7" s="3"/>
      <c r="B7" s="4"/>
      <c r="C7" s="4"/>
      <c r="D7" s="6"/>
      <c r="E7" s="214"/>
      <c r="F7" s="215"/>
      <c r="G7" s="215"/>
      <c r="H7" s="215"/>
      <c r="I7" s="215"/>
      <c r="J7" s="215"/>
      <c r="K7" s="215"/>
      <c r="L7" s="215"/>
      <c r="M7" s="215"/>
      <c r="N7" s="214"/>
      <c r="O7" s="214"/>
      <c r="P7" s="214"/>
      <c r="Q7" s="214"/>
      <c r="R7" s="215"/>
      <c r="S7" s="215"/>
      <c r="T7" s="215"/>
      <c r="U7" s="215"/>
      <c r="V7" s="215"/>
      <c r="W7" s="215"/>
      <c r="X7" s="215"/>
    </row>
    <row r="8" spans="1:60" x14ac:dyDescent="0.25">
      <c r="A8" s="237" t="s">
        <v>115</v>
      </c>
      <c r="B8" s="238" t="s">
        <v>45</v>
      </c>
      <c r="C8" s="261" t="s">
        <v>65</v>
      </c>
      <c r="D8" s="239"/>
      <c r="E8" s="240"/>
      <c r="F8" s="241"/>
      <c r="G8" s="241">
        <f>SUMIF(AG9:AG40,"&lt;&gt;NOR",G9:G40)</f>
        <v>0</v>
      </c>
      <c r="H8" s="241"/>
      <c r="I8" s="241">
        <f>SUM(I9:I40)</f>
        <v>0</v>
      </c>
      <c r="J8" s="241"/>
      <c r="K8" s="241">
        <f>SUM(K9:K40)</f>
        <v>0</v>
      </c>
      <c r="L8" s="241"/>
      <c r="M8" s="241">
        <f>SUM(M9:M40)</f>
        <v>0</v>
      </c>
      <c r="N8" s="240"/>
      <c r="O8" s="240">
        <f>SUM(O9:O40)</f>
        <v>0</v>
      </c>
      <c r="P8" s="240"/>
      <c r="Q8" s="240">
        <f>SUM(Q9:Q40)</f>
        <v>0</v>
      </c>
      <c r="R8" s="241"/>
      <c r="S8" s="241"/>
      <c r="T8" s="242"/>
      <c r="U8" s="236"/>
      <c r="V8" s="236">
        <f>SUM(V9:V40)</f>
        <v>379.15000000000003</v>
      </c>
      <c r="W8" s="236"/>
      <c r="X8" s="236"/>
      <c r="AG8" t="s">
        <v>116</v>
      </c>
    </row>
    <row r="9" spans="1:60" outlineLevel="1" x14ac:dyDescent="0.25">
      <c r="A9" s="244">
        <v>1</v>
      </c>
      <c r="B9" s="245" t="s">
        <v>117</v>
      </c>
      <c r="C9" s="262" t="s">
        <v>118</v>
      </c>
      <c r="D9" s="246" t="s">
        <v>119</v>
      </c>
      <c r="E9" s="247">
        <v>2</v>
      </c>
      <c r="F9" s="248"/>
      <c r="G9" s="249">
        <f>ROUND(E9*F9,2)</f>
        <v>0</v>
      </c>
      <c r="H9" s="248"/>
      <c r="I9" s="249">
        <f>ROUND(E9*H9,2)</f>
        <v>0</v>
      </c>
      <c r="J9" s="248"/>
      <c r="K9" s="249">
        <f>ROUND(E9*J9,2)</f>
        <v>0</v>
      </c>
      <c r="L9" s="249">
        <v>21</v>
      </c>
      <c r="M9" s="249">
        <f>G9*(1+L9/100)</f>
        <v>0</v>
      </c>
      <c r="N9" s="247">
        <v>0</v>
      </c>
      <c r="O9" s="247">
        <f>ROUND(E9*N9,2)</f>
        <v>0</v>
      </c>
      <c r="P9" s="247">
        <v>0</v>
      </c>
      <c r="Q9" s="247">
        <f>ROUND(E9*P9,2)</f>
        <v>0</v>
      </c>
      <c r="R9" s="249"/>
      <c r="S9" s="249" t="s">
        <v>120</v>
      </c>
      <c r="T9" s="250" t="s">
        <v>120</v>
      </c>
      <c r="U9" s="233">
        <v>0.49</v>
      </c>
      <c r="V9" s="233">
        <f>ROUND(E9*U9,2)</f>
        <v>0.98</v>
      </c>
      <c r="W9" s="233"/>
      <c r="X9" s="233" t="s">
        <v>121</v>
      </c>
      <c r="Y9" s="213"/>
      <c r="Z9" s="213"/>
      <c r="AA9" s="213"/>
      <c r="AB9" s="213"/>
      <c r="AC9" s="213"/>
      <c r="AD9" s="213"/>
      <c r="AE9" s="213"/>
      <c r="AF9" s="213"/>
      <c r="AG9" s="213" t="s">
        <v>122</v>
      </c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</row>
    <row r="10" spans="1:60" outlineLevel="1" x14ac:dyDescent="0.25">
      <c r="A10" s="230"/>
      <c r="B10" s="231"/>
      <c r="C10" s="263" t="s">
        <v>123</v>
      </c>
      <c r="D10" s="234"/>
      <c r="E10" s="235">
        <v>1</v>
      </c>
      <c r="F10" s="233"/>
      <c r="G10" s="233"/>
      <c r="H10" s="233"/>
      <c r="I10" s="233"/>
      <c r="J10" s="233"/>
      <c r="K10" s="233"/>
      <c r="L10" s="233"/>
      <c r="M10" s="233"/>
      <c r="N10" s="232"/>
      <c r="O10" s="232"/>
      <c r="P10" s="232"/>
      <c r="Q10" s="232"/>
      <c r="R10" s="233"/>
      <c r="S10" s="233"/>
      <c r="T10" s="233"/>
      <c r="U10" s="233"/>
      <c r="V10" s="233"/>
      <c r="W10" s="233"/>
      <c r="X10" s="233"/>
      <c r="Y10" s="213"/>
      <c r="Z10" s="213"/>
      <c r="AA10" s="213"/>
      <c r="AB10" s="213"/>
      <c r="AC10" s="213"/>
      <c r="AD10" s="213"/>
      <c r="AE10" s="213"/>
      <c r="AF10" s="213"/>
      <c r="AG10" s="213" t="s">
        <v>124</v>
      </c>
      <c r="AH10" s="213">
        <v>0</v>
      </c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</row>
    <row r="11" spans="1:60" outlineLevel="1" x14ac:dyDescent="0.25">
      <c r="A11" s="230"/>
      <c r="B11" s="231"/>
      <c r="C11" s="263" t="s">
        <v>125</v>
      </c>
      <c r="D11" s="234"/>
      <c r="E11" s="235">
        <v>1</v>
      </c>
      <c r="F11" s="233"/>
      <c r="G11" s="233"/>
      <c r="H11" s="233"/>
      <c r="I11" s="233"/>
      <c r="J11" s="233"/>
      <c r="K11" s="233"/>
      <c r="L11" s="233"/>
      <c r="M11" s="233"/>
      <c r="N11" s="232"/>
      <c r="O11" s="232"/>
      <c r="P11" s="232"/>
      <c r="Q11" s="232"/>
      <c r="R11" s="233"/>
      <c r="S11" s="233"/>
      <c r="T11" s="233"/>
      <c r="U11" s="233"/>
      <c r="V11" s="233"/>
      <c r="W11" s="233"/>
      <c r="X11" s="233"/>
      <c r="Y11" s="213"/>
      <c r="Z11" s="213"/>
      <c r="AA11" s="213"/>
      <c r="AB11" s="213"/>
      <c r="AC11" s="213"/>
      <c r="AD11" s="213"/>
      <c r="AE11" s="213"/>
      <c r="AF11" s="213"/>
      <c r="AG11" s="213" t="s">
        <v>124</v>
      </c>
      <c r="AH11" s="213">
        <v>0</v>
      </c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</row>
    <row r="12" spans="1:60" outlineLevel="1" x14ac:dyDescent="0.25">
      <c r="A12" s="251">
        <v>2</v>
      </c>
      <c r="B12" s="252" t="s">
        <v>126</v>
      </c>
      <c r="C12" s="264" t="s">
        <v>127</v>
      </c>
      <c r="D12" s="253" t="s">
        <v>128</v>
      </c>
      <c r="E12" s="254">
        <v>36</v>
      </c>
      <c r="F12" s="255"/>
      <c r="G12" s="256">
        <f>ROUND(E12*F12,2)</f>
        <v>0</v>
      </c>
      <c r="H12" s="255"/>
      <c r="I12" s="256">
        <f>ROUND(E12*H12,2)</f>
        <v>0</v>
      </c>
      <c r="J12" s="255"/>
      <c r="K12" s="256">
        <f>ROUND(E12*J12,2)</f>
        <v>0</v>
      </c>
      <c r="L12" s="256">
        <v>21</v>
      </c>
      <c r="M12" s="256">
        <f>G12*(1+L12/100)</f>
        <v>0</v>
      </c>
      <c r="N12" s="254">
        <v>5.0000000000000002E-5</v>
      </c>
      <c r="O12" s="254">
        <f>ROUND(E12*N12,2)</f>
        <v>0</v>
      </c>
      <c r="P12" s="254">
        <v>0</v>
      </c>
      <c r="Q12" s="254">
        <f>ROUND(E12*P12,2)</f>
        <v>0</v>
      </c>
      <c r="R12" s="256"/>
      <c r="S12" s="256" t="s">
        <v>120</v>
      </c>
      <c r="T12" s="257" t="s">
        <v>129</v>
      </c>
      <c r="U12" s="233">
        <v>0.65900000000000003</v>
      </c>
      <c r="V12" s="233">
        <f>ROUND(E12*U12,2)</f>
        <v>23.72</v>
      </c>
      <c r="W12" s="233"/>
      <c r="X12" s="233" t="s">
        <v>121</v>
      </c>
      <c r="Y12" s="213"/>
      <c r="Z12" s="213"/>
      <c r="AA12" s="213"/>
      <c r="AB12" s="213"/>
      <c r="AC12" s="213"/>
      <c r="AD12" s="213"/>
      <c r="AE12" s="213"/>
      <c r="AF12" s="213"/>
      <c r="AG12" s="213" t="s">
        <v>122</v>
      </c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</row>
    <row r="13" spans="1:60" outlineLevel="1" x14ac:dyDescent="0.25">
      <c r="A13" s="251">
        <v>3</v>
      </c>
      <c r="B13" s="252" t="s">
        <v>130</v>
      </c>
      <c r="C13" s="264" t="s">
        <v>131</v>
      </c>
      <c r="D13" s="253" t="s">
        <v>119</v>
      </c>
      <c r="E13" s="254">
        <v>2</v>
      </c>
      <c r="F13" s="255"/>
      <c r="G13" s="256">
        <f>ROUND(E13*F13,2)</f>
        <v>0</v>
      </c>
      <c r="H13" s="255"/>
      <c r="I13" s="256">
        <f>ROUND(E13*H13,2)</f>
        <v>0</v>
      </c>
      <c r="J13" s="255"/>
      <c r="K13" s="256">
        <f>ROUND(E13*J13,2)</f>
        <v>0</v>
      </c>
      <c r="L13" s="256">
        <v>21</v>
      </c>
      <c r="M13" s="256">
        <f>G13*(1+L13/100)</f>
        <v>0</v>
      </c>
      <c r="N13" s="254">
        <v>5.0000000000000002E-5</v>
      </c>
      <c r="O13" s="254">
        <f>ROUND(E13*N13,2)</f>
        <v>0</v>
      </c>
      <c r="P13" s="254">
        <v>0</v>
      </c>
      <c r="Q13" s="254">
        <f>ROUND(E13*P13,2)</f>
        <v>0</v>
      </c>
      <c r="R13" s="256"/>
      <c r="S13" s="256" t="s">
        <v>120</v>
      </c>
      <c r="T13" s="257" t="s">
        <v>120</v>
      </c>
      <c r="U13" s="233">
        <v>1.655</v>
      </c>
      <c r="V13" s="233">
        <f>ROUND(E13*U13,2)</f>
        <v>3.31</v>
      </c>
      <c r="W13" s="233"/>
      <c r="X13" s="233" t="s">
        <v>121</v>
      </c>
      <c r="Y13" s="213"/>
      <c r="Z13" s="213"/>
      <c r="AA13" s="213"/>
      <c r="AB13" s="213"/>
      <c r="AC13" s="213"/>
      <c r="AD13" s="213"/>
      <c r="AE13" s="213"/>
      <c r="AF13" s="213"/>
      <c r="AG13" s="213" t="s">
        <v>122</v>
      </c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</row>
    <row r="14" spans="1:60" outlineLevel="1" x14ac:dyDescent="0.25">
      <c r="A14" s="244">
        <v>4</v>
      </c>
      <c r="B14" s="245" t="s">
        <v>132</v>
      </c>
      <c r="C14" s="262" t="s">
        <v>133</v>
      </c>
      <c r="D14" s="246" t="s">
        <v>134</v>
      </c>
      <c r="E14" s="247">
        <v>10.29847</v>
      </c>
      <c r="F14" s="248"/>
      <c r="G14" s="249">
        <f>ROUND(E14*F14,2)</f>
        <v>0</v>
      </c>
      <c r="H14" s="248"/>
      <c r="I14" s="249">
        <f>ROUND(E14*H14,2)</f>
        <v>0</v>
      </c>
      <c r="J14" s="248"/>
      <c r="K14" s="249">
        <f>ROUND(E14*J14,2)</f>
        <v>0</v>
      </c>
      <c r="L14" s="249">
        <v>21</v>
      </c>
      <c r="M14" s="249">
        <f>G14*(1+L14/100)</f>
        <v>0</v>
      </c>
      <c r="N14" s="247">
        <v>0</v>
      </c>
      <c r="O14" s="247">
        <f>ROUND(E14*N14,2)</f>
        <v>0</v>
      </c>
      <c r="P14" s="247">
        <v>0</v>
      </c>
      <c r="Q14" s="247">
        <f>ROUND(E14*P14,2)</f>
        <v>0</v>
      </c>
      <c r="R14" s="249"/>
      <c r="S14" s="249" t="s">
        <v>120</v>
      </c>
      <c r="T14" s="250" t="s">
        <v>120</v>
      </c>
      <c r="U14" s="233">
        <v>9.5200000000000007E-2</v>
      </c>
      <c r="V14" s="233">
        <f>ROUND(E14*U14,2)</f>
        <v>0.98</v>
      </c>
      <c r="W14" s="233"/>
      <c r="X14" s="233" t="s">
        <v>121</v>
      </c>
      <c r="Y14" s="213"/>
      <c r="Z14" s="213"/>
      <c r="AA14" s="213"/>
      <c r="AB14" s="213"/>
      <c r="AC14" s="213"/>
      <c r="AD14" s="213"/>
      <c r="AE14" s="213"/>
      <c r="AF14" s="213"/>
      <c r="AG14" s="213" t="s">
        <v>122</v>
      </c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</row>
    <row r="15" spans="1:60" outlineLevel="1" x14ac:dyDescent="0.25">
      <c r="A15" s="230"/>
      <c r="B15" s="231"/>
      <c r="C15" s="263" t="s">
        <v>135</v>
      </c>
      <c r="D15" s="234"/>
      <c r="E15" s="235">
        <v>9.2792300000000001</v>
      </c>
      <c r="F15" s="233"/>
      <c r="G15" s="233"/>
      <c r="H15" s="233"/>
      <c r="I15" s="233"/>
      <c r="J15" s="233"/>
      <c r="K15" s="233"/>
      <c r="L15" s="233"/>
      <c r="M15" s="233"/>
      <c r="N15" s="232"/>
      <c r="O15" s="232"/>
      <c r="P15" s="232"/>
      <c r="Q15" s="232"/>
      <c r="R15" s="233"/>
      <c r="S15" s="233"/>
      <c r="T15" s="233"/>
      <c r="U15" s="233"/>
      <c r="V15" s="233"/>
      <c r="W15" s="233"/>
      <c r="X15" s="233"/>
      <c r="Y15" s="213"/>
      <c r="Z15" s="213"/>
      <c r="AA15" s="213"/>
      <c r="AB15" s="213"/>
      <c r="AC15" s="213"/>
      <c r="AD15" s="213"/>
      <c r="AE15" s="213"/>
      <c r="AF15" s="213"/>
      <c r="AG15" s="213" t="s">
        <v>124</v>
      </c>
      <c r="AH15" s="213">
        <v>0</v>
      </c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</row>
    <row r="16" spans="1:60" outlineLevel="1" x14ac:dyDescent="0.25">
      <c r="A16" s="230"/>
      <c r="B16" s="231"/>
      <c r="C16" s="263" t="s">
        <v>136</v>
      </c>
      <c r="D16" s="234"/>
      <c r="E16" s="235">
        <v>1.01925</v>
      </c>
      <c r="F16" s="233"/>
      <c r="G16" s="233"/>
      <c r="H16" s="233"/>
      <c r="I16" s="233"/>
      <c r="J16" s="233"/>
      <c r="K16" s="233"/>
      <c r="L16" s="233"/>
      <c r="M16" s="233"/>
      <c r="N16" s="232"/>
      <c r="O16" s="232"/>
      <c r="P16" s="232"/>
      <c r="Q16" s="232"/>
      <c r="R16" s="233"/>
      <c r="S16" s="233"/>
      <c r="T16" s="233"/>
      <c r="U16" s="233"/>
      <c r="V16" s="233"/>
      <c r="W16" s="233"/>
      <c r="X16" s="233"/>
      <c r="Y16" s="213"/>
      <c r="Z16" s="213"/>
      <c r="AA16" s="213"/>
      <c r="AB16" s="213"/>
      <c r="AC16" s="213"/>
      <c r="AD16" s="213"/>
      <c r="AE16" s="213"/>
      <c r="AF16" s="213"/>
      <c r="AG16" s="213" t="s">
        <v>124</v>
      </c>
      <c r="AH16" s="213">
        <v>0</v>
      </c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</row>
    <row r="17" spans="1:60" outlineLevel="1" x14ac:dyDescent="0.25">
      <c r="A17" s="244">
        <v>5</v>
      </c>
      <c r="B17" s="245" t="s">
        <v>137</v>
      </c>
      <c r="C17" s="262" t="s">
        <v>138</v>
      </c>
      <c r="D17" s="246" t="s">
        <v>134</v>
      </c>
      <c r="E17" s="247">
        <v>60.7</v>
      </c>
      <c r="F17" s="248"/>
      <c r="G17" s="249">
        <f>ROUND(E17*F17,2)</f>
        <v>0</v>
      </c>
      <c r="H17" s="248"/>
      <c r="I17" s="249">
        <f>ROUND(E17*H17,2)</f>
        <v>0</v>
      </c>
      <c r="J17" s="248"/>
      <c r="K17" s="249">
        <f>ROUND(E17*J17,2)</f>
        <v>0</v>
      </c>
      <c r="L17" s="249">
        <v>21</v>
      </c>
      <c r="M17" s="249">
        <f>G17*(1+L17/100)</f>
        <v>0</v>
      </c>
      <c r="N17" s="247">
        <v>0</v>
      </c>
      <c r="O17" s="247">
        <f>ROUND(E17*N17,2)</f>
        <v>0</v>
      </c>
      <c r="P17" s="247">
        <v>0</v>
      </c>
      <c r="Q17" s="247">
        <f>ROUND(E17*P17,2)</f>
        <v>0</v>
      </c>
      <c r="R17" s="249"/>
      <c r="S17" s="249" t="s">
        <v>120</v>
      </c>
      <c r="T17" s="250" t="s">
        <v>120</v>
      </c>
      <c r="U17" s="233">
        <v>3.5329999999999999</v>
      </c>
      <c r="V17" s="233">
        <f>ROUND(E17*U17,2)</f>
        <v>214.45</v>
      </c>
      <c r="W17" s="233"/>
      <c r="X17" s="233" t="s">
        <v>121</v>
      </c>
      <c r="Y17" s="213"/>
      <c r="Z17" s="213"/>
      <c r="AA17" s="213"/>
      <c r="AB17" s="213"/>
      <c r="AC17" s="213"/>
      <c r="AD17" s="213"/>
      <c r="AE17" s="213"/>
      <c r="AF17" s="213"/>
      <c r="AG17" s="213" t="s">
        <v>122</v>
      </c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</row>
    <row r="18" spans="1:60" outlineLevel="1" x14ac:dyDescent="0.25">
      <c r="A18" s="230"/>
      <c r="B18" s="231"/>
      <c r="C18" s="263" t="s">
        <v>139</v>
      </c>
      <c r="D18" s="234"/>
      <c r="E18" s="235">
        <v>71</v>
      </c>
      <c r="F18" s="233"/>
      <c r="G18" s="233"/>
      <c r="H18" s="233"/>
      <c r="I18" s="233"/>
      <c r="J18" s="233"/>
      <c r="K18" s="233"/>
      <c r="L18" s="233"/>
      <c r="M18" s="233"/>
      <c r="N18" s="232"/>
      <c r="O18" s="232"/>
      <c r="P18" s="232"/>
      <c r="Q18" s="232"/>
      <c r="R18" s="233"/>
      <c r="S18" s="233"/>
      <c r="T18" s="233"/>
      <c r="U18" s="233"/>
      <c r="V18" s="233"/>
      <c r="W18" s="233"/>
      <c r="X18" s="233"/>
      <c r="Y18" s="213"/>
      <c r="Z18" s="213"/>
      <c r="AA18" s="213"/>
      <c r="AB18" s="213"/>
      <c r="AC18" s="213"/>
      <c r="AD18" s="213"/>
      <c r="AE18" s="213"/>
      <c r="AF18" s="213"/>
      <c r="AG18" s="213" t="s">
        <v>124</v>
      </c>
      <c r="AH18" s="213">
        <v>0</v>
      </c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</row>
    <row r="19" spans="1:60" outlineLevel="1" x14ac:dyDescent="0.25">
      <c r="A19" s="230"/>
      <c r="B19" s="231"/>
      <c r="C19" s="263" t="s">
        <v>140</v>
      </c>
      <c r="D19" s="234"/>
      <c r="E19" s="235">
        <v>-10.3</v>
      </c>
      <c r="F19" s="233"/>
      <c r="G19" s="233"/>
      <c r="H19" s="233"/>
      <c r="I19" s="233"/>
      <c r="J19" s="233"/>
      <c r="K19" s="233"/>
      <c r="L19" s="233"/>
      <c r="M19" s="233"/>
      <c r="N19" s="232"/>
      <c r="O19" s="232"/>
      <c r="P19" s="232"/>
      <c r="Q19" s="232"/>
      <c r="R19" s="233"/>
      <c r="S19" s="233"/>
      <c r="T19" s="233"/>
      <c r="U19" s="233"/>
      <c r="V19" s="233"/>
      <c r="W19" s="233"/>
      <c r="X19" s="233"/>
      <c r="Y19" s="213"/>
      <c r="Z19" s="213"/>
      <c r="AA19" s="213"/>
      <c r="AB19" s="213"/>
      <c r="AC19" s="213"/>
      <c r="AD19" s="213"/>
      <c r="AE19" s="213"/>
      <c r="AF19" s="213"/>
      <c r="AG19" s="213" t="s">
        <v>124</v>
      </c>
      <c r="AH19" s="213">
        <v>0</v>
      </c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</row>
    <row r="20" spans="1:60" outlineLevel="1" x14ac:dyDescent="0.25">
      <c r="A20" s="244">
        <v>6</v>
      </c>
      <c r="B20" s="245" t="s">
        <v>141</v>
      </c>
      <c r="C20" s="262" t="s">
        <v>142</v>
      </c>
      <c r="D20" s="246" t="s">
        <v>134</v>
      </c>
      <c r="E20" s="247">
        <v>60.7</v>
      </c>
      <c r="F20" s="248"/>
      <c r="G20" s="249">
        <f>ROUND(E20*F20,2)</f>
        <v>0</v>
      </c>
      <c r="H20" s="248"/>
      <c r="I20" s="249">
        <f>ROUND(E20*H20,2)</f>
        <v>0</v>
      </c>
      <c r="J20" s="248"/>
      <c r="K20" s="249">
        <f>ROUND(E20*J20,2)</f>
        <v>0</v>
      </c>
      <c r="L20" s="249">
        <v>21</v>
      </c>
      <c r="M20" s="249">
        <f>G20*(1+L20/100)</f>
        <v>0</v>
      </c>
      <c r="N20" s="247">
        <v>0</v>
      </c>
      <c r="O20" s="247">
        <f>ROUND(E20*N20,2)</f>
        <v>0</v>
      </c>
      <c r="P20" s="247">
        <v>0</v>
      </c>
      <c r="Q20" s="247">
        <f>ROUND(E20*P20,2)</f>
        <v>0</v>
      </c>
      <c r="R20" s="249"/>
      <c r="S20" s="249" t="s">
        <v>120</v>
      </c>
      <c r="T20" s="250" t="s">
        <v>120</v>
      </c>
      <c r="U20" s="233">
        <v>1.0999999999999999E-2</v>
      </c>
      <c r="V20" s="233">
        <f>ROUND(E20*U20,2)</f>
        <v>0.67</v>
      </c>
      <c r="W20" s="233"/>
      <c r="X20" s="233" t="s">
        <v>121</v>
      </c>
      <c r="Y20" s="213"/>
      <c r="Z20" s="213"/>
      <c r="AA20" s="213"/>
      <c r="AB20" s="213"/>
      <c r="AC20" s="213"/>
      <c r="AD20" s="213"/>
      <c r="AE20" s="213"/>
      <c r="AF20" s="213"/>
      <c r="AG20" s="213" t="s">
        <v>122</v>
      </c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</row>
    <row r="21" spans="1:60" outlineLevel="1" x14ac:dyDescent="0.25">
      <c r="A21" s="230"/>
      <c r="B21" s="231"/>
      <c r="C21" s="263" t="s">
        <v>143</v>
      </c>
      <c r="D21" s="234"/>
      <c r="E21" s="235">
        <v>60.7</v>
      </c>
      <c r="F21" s="233"/>
      <c r="G21" s="233"/>
      <c r="H21" s="233"/>
      <c r="I21" s="233"/>
      <c r="J21" s="233"/>
      <c r="K21" s="233"/>
      <c r="L21" s="233"/>
      <c r="M21" s="233"/>
      <c r="N21" s="232"/>
      <c r="O21" s="232"/>
      <c r="P21" s="232"/>
      <c r="Q21" s="232"/>
      <c r="R21" s="233"/>
      <c r="S21" s="233"/>
      <c r="T21" s="233"/>
      <c r="U21" s="233"/>
      <c r="V21" s="233"/>
      <c r="W21" s="233"/>
      <c r="X21" s="233"/>
      <c r="Y21" s="213"/>
      <c r="Z21" s="213"/>
      <c r="AA21" s="213"/>
      <c r="AB21" s="213"/>
      <c r="AC21" s="213"/>
      <c r="AD21" s="213"/>
      <c r="AE21" s="213"/>
      <c r="AF21" s="213"/>
      <c r="AG21" s="213" t="s">
        <v>124</v>
      </c>
      <c r="AH21" s="213">
        <v>0</v>
      </c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</row>
    <row r="22" spans="1:60" outlineLevel="1" x14ac:dyDescent="0.25">
      <c r="A22" s="251">
        <v>7</v>
      </c>
      <c r="B22" s="252" t="s">
        <v>144</v>
      </c>
      <c r="C22" s="264" t="s">
        <v>145</v>
      </c>
      <c r="D22" s="253" t="s">
        <v>119</v>
      </c>
      <c r="E22" s="254">
        <v>50</v>
      </c>
      <c r="F22" s="255"/>
      <c r="G22" s="256">
        <f>ROUND(E22*F22,2)</f>
        <v>0</v>
      </c>
      <c r="H22" s="255"/>
      <c r="I22" s="256">
        <f>ROUND(E22*H22,2)</f>
        <v>0</v>
      </c>
      <c r="J22" s="255"/>
      <c r="K22" s="256">
        <f>ROUND(E22*J22,2)</f>
        <v>0</v>
      </c>
      <c r="L22" s="256">
        <v>21</v>
      </c>
      <c r="M22" s="256">
        <f>G22*(1+L22/100)</f>
        <v>0</v>
      </c>
      <c r="N22" s="254">
        <v>0</v>
      </c>
      <c r="O22" s="254">
        <f>ROUND(E22*N22,2)</f>
        <v>0</v>
      </c>
      <c r="P22" s="254">
        <v>0</v>
      </c>
      <c r="Q22" s="254">
        <f>ROUND(E22*P22,2)</f>
        <v>0</v>
      </c>
      <c r="R22" s="256"/>
      <c r="S22" s="256" t="s">
        <v>120</v>
      </c>
      <c r="T22" s="257" t="s">
        <v>120</v>
      </c>
      <c r="U22" s="233">
        <v>4.4999999999999998E-2</v>
      </c>
      <c r="V22" s="233">
        <f>ROUND(E22*U22,2)</f>
        <v>2.25</v>
      </c>
      <c r="W22" s="233"/>
      <c r="X22" s="233" t="s">
        <v>121</v>
      </c>
      <c r="Y22" s="213"/>
      <c r="Z22" s="213"/>
      <c r="AA22" s="213"/>
      <c r="AB22" s="213"/>
      <c r="AC22" s="213"/>
      <c r="AD22" s="213"/>
      <c r="AE22" s="213"/>
      <c r="AF22" s="213"/>
      <c r="AG22" s="213" t="s">
        <v>122</v>
      </c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</row>
    <row r="23" spans="1:60" outlineLevel="1" x14ac:dyDescent="0.25">
      <c r="A23" s="251">
        <v>8</v>
      </c>
      <c r="B23" s="252" t="s">
        <v>146</v>
      </c>
      <c r="C23" s="264" t="s">
        <v>147</v>
      </c>
      <c r="D23" s="253" t="s">
        <v>119</v>
      </c>
      <c r="E23" s="254">
        <v>8</v>
      </c>
      <c r="F23" s="255"/>
      <c r="G23" s="256">
        <f>ROUND(E23*F23,2)</f>
        <v>0</v>
      </c>
      <c r="H23" s="255"/>
      <c r="I23" s="256">
        <f>ROUND(E23*H23,2)</f>
        <v>0</v>
      </c>
      <c r="J23" s="255"/>
      <c r="K23" s="256">
        <f>ROUND(E23*J23,2)</f>
        <v>0</v>
      </c>
      <c r="L23" s="256">
        <v>21</v>
      </c>
      <c r="M23" s="256">
        <f>G23*(1+L23/100)</f>
        <v>0</v>
      </c>
      <c r="N23" s="254">
        <v>0</v>
      </c>
      <c r="O23" s="254">
        <f>ROUND(E23*N23,2)</f>
        <v>0</v>
      </c>
      <c r="P23" s="254">
        <v>0</v>
      </c>
      <c r="Q23" s="254">
        <f>ROUND(E23*P23,2)</f>
        <v>0</v>
      </c>
      <c r="R23" s="256"/>
      <c r="S23" s="256" t="s">
        <v>120</v>
      </c>
      <c r="T23" s="257" t="s">
        <v>120</v>
      </c>
      <c r="U23" s="233">
        <v>0.56999999999999995</v>
      </c>
      <c r="V23" s="233">
        <f>ROUND(E23*U23,2)</f>
        <v>4.5599999999999996</v>
      </c>
      <c r="W23" s="233"/>
      <c r="X23" s="233" t="s">
        <v>121</v>
      </c>
      <c r="Y23" s="213"/>
      <c r="Z23" s="213"/>
      <c r="AA23" s="213"/>
      <c r="AB23" s="213"/>
      <c r="AC23" s="213"/>
      <c r="AD23" s="213"/>
      <c r="AE23" s="213"/>
      <c r="AF23" s="213"/>
      <c r="AG23" s="213" t="s">
        <v>122</v>
      </c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</row>
    <row r="24" spans="1:60" outlineLevel="1" x14ac:dyDescent="0.25">
      <c r="A24" s="251">
        <v>9</v>
      </c>
      <c r="B24" s="252" t="s">
        <v>148</v>
      </c>
      <c r="C24" s="264" t="s">
        <v>149</v>
      </c>
      <c r="D24" s="253" t="s">
        <v>119</v>
      </c>
      <c r="E24" s="254">
        <v>2</v>
      </c>
      <c r="F24" s="255"/>
      <c r="G24" s="256">
        <f>ROUND(E24*F24,2)</f>
        <v>0</v>
      </c>
      <c r="H24" s="255"/>
      <c r="I24" s="256">
        <f>ROUND(E24*H24,2)</f>
        <v>0</v>
      </c>
      <c r="J24" s="255"/>
      <c r="K24" s="256">
        <f>ROUND(E24*J24,2)</f>
        <v>0</v>
      </c>
      <c r="L24" s="256">
        <v>21</v>
      </c>
      <c r="M24" s="256">
        <f>G24*(1+L24/100)</f>
        <v>0</v>
      </c>
      <c r="N24" s="254">
        <v>0</v>
      </c>
      <c r="O24" s="254">
        <f>ROUND(E24*N24,2)</f>
        <v>0</v>
      </c>
      <c r="P24" s="254">
        <v>0</v>
      </c>
      <c r="Q24" s="254">
        <f>ROUND(E24*P24,2)</f>
        <v>0</v>
      </c>
      <c r="R24" s="256"/>
      <c r="S24" s="256" t="s">
        <v>120</v>
      </c>
      <c r="T24" s="257" t="s">
        <v>120</v>
      </c>
      <c r="U24" s="233">
        <v>6.6000000000000003E-2</v>
      </c>
      <c r="V24" s="233">
        <f>ROUND(E24*U24,2)</f>
        <v>0.13</v>
      </c>
      <c r="W24" s="233"/>
      <c r="X24" s="233" t="s">
        <v>121</v>
      </c>
      <c r="Y24" s="213"/>
      <c r="Z24" s="213"/>
      <c r="AA24" s="213"/>
      <c r="AB24" s="213"/>
      <c r="AC24" s="213"/>
      <c r="AD24" s="213"/>
      <c r="AE24" s="213"/>
      <c r="AF24" s="213"/>
      <c r="AG24" s="213" t="s">
        <v>122</v>
      </c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</row>
    <row r="25" spans="1:60" outlineLevel="1" x14ac:dyDescent="0.25">
      <c r="A25" s="244">
        <v>10</v>
      </c>
      <c r="B25" s="245" t="s">
        <v>150</v>
      </c>
      <c r="C25" s="262" t="s">
        <v>151</v>
      </c>
      <c r="D25" s="246" t="s">
        <v>134</v>
      </c>
      <c r="E25" s="247">
        <v>60.7</v>
      </c>
      <c r="F25" s="248"/>
      <c r="G25" s="249">
        <f>ROUND(E25*F25,2)</f>
        <v>0</v>
      </c>
      <c r="H25" s="248"/>
      <c r="I25" s="249">
        <f>ROUND(E25*H25,2)</f>
        <v>0</v>
      </c>
      <c r="J25" s="248"/>
      <c r="K25" s="249">
        <f>ROUND(E25*J25,2)</f>
        <v>0</v>
      </c>
      <c r="L25" s="249">
        <v>21</v>
      </c>
      <c r="M25" s="249">
        <f>G25*(1+L25/100)</f>
        <v>0</v>
      </c>
      <c r="N25" s="247">
        <v>0</v>
      </c>
      <c r="O25" s="247">
        <f>ROUND(E25*N25,2)</f>
        <v>0</v>
      </c>
      <c r="P25" s="247">
        <v>0</v>
      </c>
      <c r="Q25" s="247">
        <f>ROUND(E25*P25,2)</f>
        <v>0</v>
      </c>
      <c r="R25" s="249"/>
      <c r="S25" s="249" t="s">
        <v>120</v>
      </c>
      <c r="T25" s="250" t="s">
        <v>120</v>
      </c>
      <c r="U25" s="233">
        <v>1.9379999999999999</v>
      </c>
      <c r="V25" s="233">
        <f>ROUND(E25*U25,2)</f>
        <v>117.64</v>
      </c>
      <c r="W25" s="233"/>
      <c r="X25" s="233" t="s">
        <v>121</v>
      </c>
      <c r="Y25" s="213"/>
      <c r="Z25" s="213"/>
      <c r="AA25" s="213"/>
      <c r="AB25" s="213"/>
      <c r="AC25" s="213"/>
      <c r="AD25" s="213"/>
      <c r="AE25" s="213"/>
      <c r="AF25" s="213"/>
      <c r="AG25" s="213" t="s">
        <v>122</v>
      </c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</row>
    <row r="26" spans="1:60" outlineLevel="1" x14ac:dyDescent="0.25">
      <c r="A26" s="230"/>
      <c r="B26" s="231"/>
      <c r="C26" s="263" t="s">
        <v>143</v>
      </c>
      <c r="D26" s="234"/>
      <c r="E26" s="235">
        <v>60.7</v>
      </c>
      <c r="F26" s="233"/>
      <c r="G26" s="233"/>
      <c r="H26" s="233"/>
      <c r="I26" s="233"/>
      <c r="J26" s="233"/>
      <c r="K26" s="233"/>
      <c r="L26" s="233"/>
      <c r="M26" s="233"/>
      <c r="N26" s="232"/>
      <c r="O26" s="232"/>
      <c r="P26" s="232"/>
      <c r="Q26" s="232"/>
      <c r="R26" s="233"/>
      <c r="S26" s="233"/>
      <c r="T26" s="233"/>
      <c r="U26" s="233"/>
      <c r="V26" s="233"/>
      <c r="W26" s="233"/>
      <c r="X26" s="233"/>
      <c r="Y26" s="213"/>
      <c r="Z26" s="213"/>
      <c r="AA26" s="213"/>
      <c r="AB26" s="213"/>
      <c r="AC26" s="213"/>
      <c r="AD26" s="213"/>
      <c r="AE26" s="213"/>
      <c r="AF26" s="213"/>
      <c r="AG26" s="213" t="s">
        <v>124</v>
      </c>
      <c r="AH26" s="213">
        <v>0</v>
      </c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</row>
    <row r="27" spans="1:60" outlineLevel="1" x14ac:dyDescent="0.25">
      <c r="A27" s="244">
        <v>11</v>
      </c>
      <c r="B27" s="245" t="s">
        <v>152</v>
      </c>
      <c r="C27" s="262" t="s">
        <v>153</v>
      </c>
      <c r="D27" s="246" t="s">
        <v>134</v>
      </c>
      <c r="E27" s="247">
        <v>60.7</v>
      </c>
      <c r="F27" s="248"/>
      <c r="G27" s="249">
        <f>ROUND(E27*F27,2)</f>
        <v>0</v>
      </c>
      <c r="H27" s="248"/>
      <c r="I27" s="249">
        <f>ROUND(E27*H27,2)</f>
        <v>0</v>
      </c>
      <c r="J27" s="248"/>
      <c r="K27" s="249">
        <f>ROUND(E27*J27,2)</f>
        <v>0</v>
      </c>
      <c r="L27" s="249">
        <v>21</v>
      </c>
      <c r="M27" s="249">
        <f>G27*(1+L27/100)</f>
        <v>0</v>
      </c>
      <c r="N27" s="247">
        <v>0</v>
      </c>
      <c r="O27" s="247">
        <f>ROUND(E27*N27,2)</f>
        <v>0</v>
      </c>
      <c r="P27" s="247">
        <v>0</v>
      </c>
      <c r="Q27" s="247">
        <f>ROUND(E27*P27,2)</f>
        <v>0</v>
      </c>
      <c r="R27" s="249"/>
      <c r="S27" s="249" t="s">
        <v>120</v>
      </c>
      <c r="T27" s="250" t="s">
        <v>120</v>
      </c>
      <c r="U27" s="233">
        <v>8.9999999999999993E-3</v>
      </c>
      <c r="V27" s="233">
        <f>ROUND(E27*U27,2)</f>
        <v>0.55000000000000004</v>
      </c>
      <c r="W27" s="233"/>
      <c r="X27" s="233" t="s">
        <v>121</v>
      </c>
      <c r="Y27" s="213"/>
      <c r="Z27" s="213"/>
      <c r="AA27" s="213"/>
      <c r="AB27" s="213"/>
      <c r="AC27" s="213"/>
      <c r="AD27" s="213"/>
      <c r="AE27" s="213"/>
      <c r="AF27" s="213"/>
      <c r="AG27" s="213" t="s">
        <v>122</v>
      </c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</row>
    <row r="28" spans="1:60" outlineLevel="1" x14ac:dyDescent="0.25">
      <c r="A28" s="230"/>
      <c r="B28" s="231"/>
      <c r="C28" s="263" t="s">
        <v>143</v>
      </c>
      <c r="D28" s="234"/>
      <c r="E28" s="235">
        <v>60.7</v>
      </c>
      <c r="F28" s="233"/>
      <c r="G28" s="233"/>
      <c r="H28" s="233"/>
      <c r="I28" s="233"/>
      <c r="J28" s="233"/>
      <c r="K28" s="233"/>
      <c r="L28" s="233"/>
      <c r="M28" s="233"/>
      <c r="N28" s="232"/>
      <c r="O28" s="232"/>
      <c r="P28" s="232"/>
      <c r="Q28" s="232"/>
      <c r="R28" s="233"/>
      <c r="S28" s="233"/>
      <c r="T28" s="233"/>
      <c r="U28" s="233"/>
      <c r="V28" s="233"/>
      <c r="W28" s="233"/>
      <c r="X28" s="233"/>
      <c r="Y28" s="213"/>
      <c r="Z28" s="213"/>
      <c r="AA28" s="213"/>
      <c r="AB28" s="213"/>
      <c r="AC28" s="213"/>
      <c r="AD28" s="213"/>
      <c r="AE28" s="213"/>
      <c r="AF28" s="213"/>
      <c r="AG28" s="213" t="s">
        <v>124</v>
      </c>
      <c r="AH28" s="213">
        <v>0</v>
      </c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</row>
    <row r="29" spans="1:60" ht="20.399999999999999" outlineLevel="1" x14ac:dyDescent="0.25">
      <c r="A29" s="244">
        <v>12</v>
      </c>
      <c r="B29" s="245" t="s">
        <v>154</v>
      </c>
      <c r="C29" s="262" t="s">
        <v>155</v>
      </c>
      <c r="D29" s="246" t="s">
        <v>134</v>
      </c>
      <c r="E29" s="247">
        <v>1.48403</v>
      </c>
      <c r="F29" s="248"/>
      <c r="G29" s="249">
        <f>ROUND(E29*F29,2)</f>
        <v>0</v>
      </c>
      <c r="H29" s="248"/>
      <c r="I29" s="249">
        <f>ROUND(E29*H29,2)</f>
        <v>0</v>
      </c>
      <c r="J29" s="248"/>
      <c r="K29" s="249">
        <f>ROUND(E29*J29,2)</f>
        <v>0</v>
      </c>
      <c r="L29" s="249">
        <v>21</v>
      </c>
      <c r="M29" s="249">
        <f>G29*(1+L29/100)</f>
        <v>0</v>
      </c>
      <c r="N29" s="247">
        <v>0</v>
      </c>
      <c r="O29" s="247">
        <f>ROUND(E29*N29,2)</f>
        <v>0</v>
      </c>
      <c r="P29" s="247">
        <v>0</v>
      </c>
      <c r="Q29" s="247">
        <f>ROUND(E29*P29,2)</f>
        <v>0</v>
      </c>
      <c r="R29" s="249"/>
      <c r="S29" s="249" t="s">
        <v>120</v>
      </c>
      <c r="T29" s="250" t="s">
        <v>120</v>
      </c>
      <c r="U29" s="233">
        <v>0.13200000000000001</v>
      </c>
      <c r="V29" s="233">
        <f>ROUND(E29*U29,2)</f>
        <v>0.2</v>
      </c>
      <c r="W29" s="233"/>
      <c r="X29" s="233" t="s">
        <v>121</v>
      </c>
      <c r="Y29" s="213"/>
      <c r="Z29" s="213"/>
      <c r="AA29" s="213"/>
      <c r="AB29" s="213"/>
      <c r="AC29" s="213"/>
      <c r="AD29" s="213"/>
      <c r="AE29" s="213"/>
      <c r="AF29" s="213"/>
      <c r="AG29" s="213" t="s">
        <v>122</v>
      </c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</row>
    <row r="30" spans="1:60" outlineLevel="1" x14ac:dyDescent="0.25">
      <c r="A30" s="230"/>
      <c r="B30" s="231"/>
      <c r="C30" s="265" t="s">
        <v>156</v>
      </c>
      <c r="D30" s="258"/>
      <c r="E30" s="258"/>
      <c r="F30" s="258"/>
      <c r="G30" s="258"/>
      <c r="H30" s="233"/>
      <c r="I30" s="233"/>
      <c r="J30" s="233"/>
      <c r="K30" s="233"/>
      <c r="L30" s="233"/>
      <c r="M30" s="233"/>
      <c r="N30" s="232"/>
      <c r="O30" s="232"/>
      <c r="P30" s="232"/>
      <c r="Q30" s="232"/>
      <c r="R30" s="233"/>
      <c r="S30" s="233"/>
      <c r="T30" s="233"/>
      <c r="U30" s="233"/>
      <c r="V30" s="233"/>
      <c r="W30" s="233"/>
      <c r="X30" s="233"/>
      <c r="Y30" s="213"/>
      <c r="Z30" s="213"/>
      <c r="AA30" s="213"/>
      <c r="AB30" s="213"/>
      <c r="AC30" s="213"/>
      <c r="AD30" s="213"/>
      <c r="AE30" s="213"/>
      <c r="AF30" s="213"/>
      <c r="AG30" s="213" t="s">
        <v>157</v>
      </c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</row>
    <row r="31" spans="1:60" outlineLevel="1" x14ac:dyDescent="0.25">
      <c r="A31" s="230"/>
      <c r="B31" s="231"/>
      <c r="C31" s="263" t="s">
        <v>158</v>
      </c>
      <c r="D31" s="234"/>
      <c r="E31" s="235">
        <v>0.45300000000000001</v>
      </c>
      <c r="F31" s="233"/>
      <c r="G31" s="233"/>
      <c r="H31" s="233"/>
      <c r="I31" s="233"/>
      <c r="J31" s="233"/>
      <c r="K31" s="233"/>
      <c r="L31" s="233"/>
      <c r="M31" s="233"/>
      <c r="N31" s="232"/>
      <c r="O31" s="232"/>
      <c r="P31" s="232"/>
      <c r="Q31" s="232"/>
      <c r="R31" s="233"/>
      <c r="S31" s="233"/>
      <c r="T31" s="233"/>
      <c r="U31" s="233"/>
      <c r="V31" s="233"/>
      <c r="W31" s="233"/>
      <c r="X31" s="233"/>
      <c r="Y31" s="213"/>
      <c r="Z31" s="213"/>
      <c r="AA31" s="213"/>
      <c r="AB31" s="213"/>
      <c r="AC31" s="213"/>
      <c r="AD31" s="213"/>
      <c r="AE31" s="213"/>
      <c r="AF31" s="213"/>
      <c r="AG31" s="213" t="s">
        <v>124</v>
      </c>
      <c r="AH31" s="213">
        <v>0</v>
      </c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</row>
    <row r="32" spans="1:60" outlineLevel="1" x14ac:dyDescent="0.25">
      <c r="A32" s="230"/>
      <c r="B32" s="231"/>
      <c r="C32" s="263" t="s">
        <v>159</v>
      </c>
      <c r="D32" s="234"/>
      <c r="E32" s="235">
        <v>0.68735000000000002</v>
      </c>
      <c r="F32" s="233"/>
      <c r="G32" s="233"/>
      <c r="H32" s="233"/>
      <c r="I32" s="233"/>
      <c r="J32" s="233"/>
      <c r="K32" s="233"/>
      <c r="L32" s="233"/>
      <c r="M32" s="233"/>
      <c r="N32" s="232"/>
      <c r="O32" s="232"/>
      <c r="P32" s="232"/>
      <c r="Q32" s="232"/>
      <c r="R32" s="233"/>
      <c r="S32" s="233"/>
      <c r="T32" s="233"/>
      <c r="U32" s="233"/>
      <c r="V32" s="233"/>
      <c r="W32" s="233"/>
      <c r="X32" s="233"/>
      <c r="Y32" s="213"/>
      <c r="Z32" s="213"/>
      <c r="AA32" s="213"/>
      <c r="AB32" s="213"/>
      <c r="AC32" s="213"/>
      <c r="AD32" s="213"/>
      <c r="AE32" s="213"/>
      <c r="AF32" s="213"/>
      <c r="AG32" s="213" t="s">
        <v>124</v>
      </c>
      <c r="AH32" s="213">
        <v>0</v>
      </c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</row>
    <row r="33" spans="1:60" outlineLevel="1" x14ac:dyDescent="0.25">
      <c r="A33" s="230"/>
      <c r="B33" s="231"/>
      <c r="C33" s="263" t="s">
        <v>160</v>
      </c>
      <c r="D33" s="234"/>
      <c r="E33" s="235">
        <v>0.34367999999999999</v>
      </c>
      <c r="F33" s="233"/>
      <c r="G33" s="233"/>
      <c r="H33" s="233"/>
      <c r="I33" s="233"/>
      <c r="J33" s="233"/>
      <c r="K33" s="233"/>
      <c r="L33" s="233"/>
      <c r="M33" s="233"/>
      <c r="N33" s="232"/>
      <c r="O33" s="232"/>
      <c r="P33" s="232"/>
      <c r="Q33" s="232"/>
      <c r="R33" s="233"/>
      <c r="S33" s="233"/>
      <c r="T33" s="233"/>
      <c r="U33" s="233"/>
      <c r="V33" s="233"/>
      <c r="W33" s="233"/>
      <c r="X33" s="233"/>
      <c r="Y33" s="213"/>
      <c r="Z33" s="213"/>
      <c r="AA33" s="213"/>
      <c r="AB33" s="213"/>
      <c r="AC33" s="213"/>
      <c r="AD33" s="213"/>
      <c r="AE33" s="213"/>
      <c r="AF33" s="213"/>
      <c r="AG33" s="213" t="s">
        <v>124</v>
      </c>
      <c r="AH33" s="213">
        <v>0</v>
      </c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</row>
    <row r="34" spans="1:60" ht="20.399999999999999" outlineLevel="1" x14ac:dyDescent="0.25">
      <c r="A34" s="244">
        <v>13</v>
      </c>
      <c r="B34" s="245" t="s">
        <v>161</v>
      </c>
      <c r="C34" s="262" t="s">
        <v>162</v>
      </c>
      <c r="D34" s="246" t="s">
        <v>134</v>
      </c>
      <c r="E34" s="247">
        <v>60.7</v>
      </c>
      <c r="F34" s="248"/>
      <c r="G34" s="249">
        <f>ROUND(E34*F34,2)</f>
        <v>0</v>
      </c>
      <c r="H34" s="248"/>
      <c r="I34" s="249">
        <f>ROUND(E34*H34,2)</f>
        <v>0</v>
      </c>
      <c r="J34" s="248"/>
      <c r="K34" s="249">
        <f>ROUND(E34*J34,2)</f>
        <v>0</v>
      </c>
      <c r="L34" s="249">
        <v>21</v>
      </c>
      <c r="M34" s="249">
        <f>G34*(1+L34/100)</f>
        <v>0</v>
      </c>
      <c r="N34" s="247">
        <v>0</v>
      </c>
      <c r="O34" s="247">
        <f>ROUND(E34*N34,2)</f>
        <v>0</v>
      </c>
      <c r="P34" s="247">
        <v>0</v>
      </c>
      <c r="Q34" s="247">
        <f>ROUND(E34*P34,2)</f>
        <v>0</v>
      </c>
      <c r="R34" s="249"/>
      <c r="S34" s="249" t="s">
        <v>120</v>
      </c>
      <c r="T34" s="250" t="s">
        <v>120</v>
      </c>
      <c r="U34" s="233">
        <v>0</v>
      </c>
      <c r="V34" s="233">
        <f>ROUND(E34*U34,2)</f>
        <v>0</v>
      </c>
      <c r="W34" s="233"/>
      <c r="X34" s="233" t="s">
        <v>121</v>
      </c>
      <c r="Y34" s="213"/>
      <c r="Z34" s="213"/>
      <c r="AA34" s="213"/>
      <c r="AB34" s="213"/>
      <c r="AC34" s="213"/>
      <c r="AD34" s="213"/>
      <c r="AE34" s="213"/>
      <c r="AF34" s="213"/>
      <c r="AG34" s="213" t="s">
        <v>122</v>
      </c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</row>
    <row r="35" spans="1:60" outlineLevel="1" x14ac:dyDescent="0.25">
      <c r="A35" s="230"/>
      <c r="B35" s="231"/>
      <c r="C35" s="263" t="s">
        <v>143</v>
      </c>
      <c r="D35" s="234"/>
      <c r="E35" s="235">
        <v>60.7</v>
      </c>
      <c r="F35" s="233"/>
      <c r="G35" s="233"/>
      <c r="H35" s="233"/>
      <c r="I35" s="233"/>
      <c r="J35" s="233"/>
      <c r="K35" s="233"/>
      <c r="L35" s="233"/>
      <c r="M35" s="233"/>
      <c r="N35" s="232"/>
      <c r="O35" s="232"/>
      <c r="P35" s="232"/>
      <c r="Q35" s="232"/>
      <c r="R35" s="233"/>
      <c r="S35" s="233"/>
      <c r="T35" s="233"/>
      <c r="U35" s="233"/>
      <c r="V35" s="233"/>
      <c r="W35" s="233"/>
      <c r="X35" s="233"/>
      <c r="Y35" s="213"/>
      <c r="Z35" s="213"/>
      <c r="AA35" s="213"/>
      <c r="AB35" s="213"/>
      <c r="AC35" s="213"/>
      <c r="AD35" s="213"/>
      <c r="AE35" s="213"/>
      <c r="AF35" s="213"/>
      <c r="AG35" s="213" t="s">
        <v>124</v>
      </c>
      <c r="AH35" s="213">
        <v>0</v>
      </c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</row>
    <row r="36" spans="1:60" outlineLevel="1" x14ac:dyDescent="0.25">
      <c r="A36" s="244">
        <v>14</v>
      </c>
      <c r="B36" s="245" t="s">
        <v>163</v>
      </c>
      <c r="C36" s="262" t="s">
        <v>164</v>
      </c>
      <c r="D36" s="246" t="s">
        <v>119</v>
      </c>
      <c r="E36" s="247">
        <v>8</v>
      </c>
      <c r="F36" s="248"/>
      <c r="G36" s="249">
        <f>ROUND(E36*F36,2)</f>
        <v>0</v>
      </c>
      <c r="H36" s="248"/>
      <c r="I36" s="249">
        <f>ROUND(E36*H36,2)</f>
        <v>0</v>
      </c>
      <c r="J36" s="248"/>
      <c r="K36" s="249">
        <f>ROUND(E36*J36,2)</f>
        <v>0</v>
      </c>
      <c r="L36" s="249">
        <v>21</v>
      </c>
      <c r="M36" s="249">
        <f>G36*(1+L36/100)</f>
        <v>0</v>
      </c>
      <c r="N36" s="247">
        <v>0</v>
      </c>
      <c r="O36" s="247">
        <f>ROUND(E36*N36,2)</f>
        <v>0</v>
      </c>
      <c r="P36" s="247">
        <v>0</v>
      </c>
      <c r="Q36" s="247">
        <f>ROUND(E36*P36,2)</f>
        <v>0</v>
      </c>
      <c r="R36" s="249"/>
      <c r="S36" s="249" t="s">
        <v>165</v>
      </c>
      <c r="T36" s="250" t="s">
        <v>120</v>
      </c>
      <c r="U36" s="233">
        <v>0.52</v>
      </c>
      <c r="V36" s="233">
        <f>ROUND(E36*U36,2)</f>
        <v>4.16</v>
      </c>
      <c r="W36" s="233"/>
      <c r="X36" s="233" t="s">
        <v>121</v>
      </c>
      <c r="Y36" s="213"/>
      <c r="Z36" s="213"/>
      <c r="AA36" s="213"/>
      <c r="AB36" s="213"/>
      <c r="AC36" s="213"/>
      <c r="AD36" s="213"/>
      <c r="AE36" s="213"/>
      <c r="AF36" s="213"/>
      <c r="AG36" s="213" t="s">
        <v>122</v>
      </c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</row>
    <row r="37" spans="1:60" outlineLevel="1" x14ac:dyDescent="0.25">
      <c r="A37" s="230"/>
      <c r="B37" s="231"/>
      <c r="C37" s="263" t="s">
        <v>166</v>
      </c>
      <c r="D37" s="234"/>
      <c r="E37" s="235">
        <v>5</v>
      </c>
      <c r="F37" s="233"/>
      <c r="G37" s="233"/>
      <c r="H37" s="233"/>
      <c r="I37" s="233"/>
      <c r="J37" s="233"/>
      <c r="K37" s="233"/>
      <c r="L37" s="233"/>
      <c r="M37" s="233"/>
      <c r="N37" s="232"/>
      <c r="O37" s="232"/>
      <c r="P37" s="232"/>
      <c r="Q37" s="232"/>
      <c r="R37" s="233"/>
      <c r="S37" s="233"/>
      <c r="T37" s="233"/>
      <c r="U37" s="233"/>
      <c r="V37" s="233"/>
      <c r="W37" s="233"/>
      <c r="X37" s="233"/>
      <c r="Y37" s="213"/>
      <c r="Z37" s="213"/>
      <c r="AA37" s="213"/>
      <c r="AB37" s="213"/>
      <c r="AC37" s="213"/>
      <c r="AD37" s="213"/>
      <c r="AE37" s="213"/>
      <c r="AF37" s="213"/>
      <c r="AG37" s="213" t="s">
        <v>124</v>
      </c>
      <c r="AH37" s="213">
        <v>0</v>
      </c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</row>
    <row r="38" spans="1:60" outlineLevel="1" x14ac:dyDescent="0.25">
      <c r="A38" s="230"/>
      <c r="B38" s="231"/>
      <c r="C38" s="263" t="s">
        <v>167</v>
      </c>
      <c r="D38" s="234"/>
      <c r="E38" s="235">
        <v>3</v>
      </c>
      <c r="F38" s="233"/>
      <c r="G38" s="233"/>
      <c r="H38" s="233"/>
      <c r="I38" s="233"/>
      <c r="J38" s="233"/>
      <c r="K38" s="233"/>
      <c r="L38" s="233"/>
      <c r="M38" s="233"/>
      <c r="N38" s="232"/>
      <c r="O38" s="232"/>
      <c r="P38" s="232"/>
      <c r="Q38" s="232"/>
      <c r="R38" s="233"/>
      <c r="S38" s="233"/>
      <c r="T38" s="233"/>
      <c r="U38" s="233"/>
      <c r="V38" s="233"/>
      <c r="W38" s="233"/>
      <c r="X38" s="233"/>
      <c r="Y38" s="213"/>
      <c r="Z38" s="213"/>
      <c r="AA38" s="213"/>
      <c r="AB38" s="213"/>
      <c r="AC38" s="213"/>
      <c r="AD38" s="213"/>
      <c r="AE38" s="213"/>
      <c r="AF38" s="213"/>
      <c r="AG38" s="213" t="s">
        <v>124</v>
      </c>
      <c r="AH38" s="213">
        <v>0</v>
      </c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</row>
    <row r="39" spans="1:60" ht="20.399999999999999" outlineLevel="1" x14ac:dyDescent="0.25">
      <c r="A39" s="244">
        <v>15</v>
      </c>
      <c r="B39" s="245" t="s">
        <v>168</v>
      </c>
      <c r="C39" s="262" t="s">
        <v>169</v>
      </c>
      <c r="D39" s="246" t="s">
        <v>128</v>
      </c>
      <c r="E39" s="247">
        <v>38</v>
      </c>
      <c r="F39" s="248"/>
      <c r="G39" s="249">
        <f>ROUND(E39*F39,2)</f>
        <v>0</v>
      </c>
      <c r="H39" s="248"/>
      <c r="I39" s="249">
        <f>ROUND(E39*H39,2)</f>
        <v>0</v>
      </c>
      <c r="J39" s="248"/>
      <c r="K39" s="249">
        <f>ROUND(E39*J39,2)</f>
        <v>0</v>
      </c>
      <c r="L39" s="249">
        <v>21</v>
      </c>
      <c r="M39" s="249">
        <f>G39*(1+L39/100)</f>
        <v>0</v>
      </c>
      <c r="N39" s="247">
        <v>0</v>
      </c>
      <c r="O39" s="247">
        <f>ROUND(E39*N39,2)</f>
        <v>0</v>
      </c>
      <c r="P39" s="247">
        <v>0</v>
      </c>
      <c r="Q39" s="247">
        <f>ROUND(E39*P39,2)</f>
        <v>0</v>
      </c>
      <c r="R39" s="249"/>
      <c r="S39" s="249" t="s">
        <v>165</v>
      </c>
      <c r="T39" s="250" t="s">
        <v>120</v>
      </c>
      <c r="U39" s="233">
        <v>0.14599999999999999</v>
      </c>
      <c r="V39" s="233">
        <f>ROUND(E39*U39,2)</f>
        <v>5.55</v>
      </c>
      <c r="W39" s="233"/>
      <c r="X39" s="233" t="s">
        <v>121</v>
      </c>
      <c r="Y39" s="213"/>
      <c r="Z39" s="213"/>
      <c r="AA39" s="213"/>
      <c r="AB39" s="213"/>
      <c r="AC39" s="213"/>
      <c r="AD39" s="213"/>
      <c r="AE39" s="213"/>
      <c r="AF39" s="213"/>
      <c r="AG39" s="213" t="s">
        <v>122</v>
      </c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</row>
    <row r="40" spans="1:60" outlineLevel="1" x14ac:dyDescent="0.25">
      <c r="A40" s="230"/>
      <c r="B40" s="231"/>
      <c r="C40" s="263" t="s">
        <v>170</v>
      </c>
      <c r="D40" s="234"/>
      <c r="E40" s="235">
        <v>38</v>
      </c>
      <c r="F40" s="233"/>
      <c r="G40" s="233"/>
      <c r="H40" s="233"/>
      <c r="I40" s="233"/>
      <c r="J40" s="233"/>
      <c r="K40" s="233"/>
      <c r="L40" s="233"/>
      <c r="M40" s="233"/>
      <c r="N40" s="232"/>
      <c r="O40" s="232"/>
      <c r="P40" s="232"/>
      <c r="Q40" s="232"/>
      <c r="R40" s="233"/>
      <c r="S40" s="233"/>
      <c r="T40" s="233"/>
      <c r="U40" s="233"/>
      <c r="V40" s="233"/>
      <c r="W40" s="233"/>
      <c r="X40" s="233"/>
      <c r="Y40" s="213"/>
      <c r="Z40" s="213"/>
      <c r="AA40" s="213"/>
      <c r="AB40" s="213"/>
      <c r="AC40" s="213"/>
      <c r="AD40" s="213"/>
      <c r="AE40" s="213"/>
      <c r="AF40" s="213"/>
      <c r="AG40" s="213" t="s">
        <v>124</v>
      </c>
      <c r="AH40" s="213">
        <v>0</v>
      </c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</row>
    <row r="41" spans="1:60" x14ac:dyDescent="0.25">
      <c r="A41" s="237" t="s">
        <v>115</v>
      </c>
      <c r="B41" s="238" t="s">
        <v>66</v>
      </c>
      <c r="C41" s="261" t="s">
        <v>67</v>
      </c>
      <c r="D41" s="239"/>
      <c r="E41" s="240"/>
      <c r="F41" s="241"/>
      <c r="G41" s="241">
        <f>SUMIF(AG42:AG60,"&lt;&gt;NOR",G42:G60)</f>
        <v>0</v>
      </c>
      <c r="H41" s="241"/>
      <c r="I41" s="241">
        <f>SUM(I42:I60)</f>
        <v>0</v>
      </c>
      <c r="J41" s="241"/>
      <c r="K41" s="241">
        <f>SUM(K42:K60)</f>
        <v>0</v>
      </c>
      <c r="L41" s="241"/>
      <c r="M41" s="241">
        <f>SUM(M42:M60)</f>
        <v>0</v>
      </c>
      <c r="N41" s="240"/>
      <c r="O41" s="240">
        <f>SUM(O42:O60)</f>
        <v>0.02</v>
      </c>
      <c r="P41" s="240"/>
      <c r="Q41" s="240">
        <f>SUM(Q42:Q60)</f>
        <v>0</v>
      </c>
      <c r="R41" s="241"/>
      <c r="S41" s="241"/>
      <c r="T41" s="242"/>
      <c r="U41" s="236"/>
      <c r="V41" s="236">
        <f>SUM(V42:V60)</f>
        <v>84.940000000000012</v>
      </c>
      <c r="W41" s="236"/>
      <c r="X41" s="236"/>
      <c r="AG41" t="s">
        <v>116</v>
      </c>
    </row>
    <row r="42" spans="1:60" outlineLevel="1" x14ac:dyDescent="0.25">
      <c r="A42" s="244">
        <v>16</v>
      </c>
      <c r="B42" s="245" t="s">
        <v>171</v>
      </c>
      <c r="C42" s="262" t="s">
        <v>172</v>
      </c>
      <c r="D42" s="246" t="s">
        <v>128</v>
      </c>
      <c r="E42" s="247">
        <v>310</v>
      </c>
      <c r="F42" s="248"/>
      <c r="G42" s="249">
        <f>ROUND(E42*F42,2)</f>
        <v>0</v>
      </c>
      <c r="H42" s="248"/>
      <c r="I42" s="249">
        <f>ROUND(E42*H42,2)</f>
        <v>0</v>
      </c>
      <c r="J42" s="248"/>
      <c r="K42" s="249">
        <f>ROUND(E42*J42,2)</f>
        <v>0</v>
      </c>
      <c r="L42" s="249">
        <v>21</v>
      </c>
      <c r="M42" s="249">
        <f>G42*(1+L42/100)</f>
        <v>0</v>
      </c>
      <c r="N42" s="247">
        <v>0</v>
      </c>
      <c r="O42" s="247">
        <f>ROUND(E42*N42,2)</f>
        <v>0</v>
      </c>
      <c r="P42" s="247">
        <v>0</v>
      </c>
      <c r="Q42" s="247">
        <f>ROUND(E42*P42,2)</f>
        <v>0</v>
      </c>
      <c r="R42" s="249"/>
      <c r="S42" s="249" t="s">
        <v>120</v>
      </c>
      <c r="T42" s="250" t="s">
        <v>120</v>
      </c>
      <c r="U42" s="233">
        <v>0.06</v>
      </c>
      <c r="V42" s="233">
        <f>ROUND(E42*U42,2)</f>
        <v>18.600000000000001</v>
      </c>
      <c r="W42" s="233"/>
      <c r="X42" s="233" t="s">
        <v>121</v>
      </c>
      <c r="Y42" s="213"/>
      <c r="Z42" s="213"/>
      <c r="AA42" s="213"/>
      <c r="AB42" s="213"/>
      <c r="AC42" s="213"/>
      <c r="AD42" s="213"/>
      <c r="AE42" s="213"/>
      <c r="AF42" s="213"/>
      <c r="AG42" s="213" t="s">
        <v>122</v>
      </c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</row>
    <row r="43" spans="1:60" outlineLevel="1" x14ac:dyDescent="0.25">
      <c r="A43" s="230"/>
      <c r="B43" s="231"/>
      <c r="C43" s="263" t="s">
        <v>173</v>
      </c>
      <c r="D43" s="234"/>
      <c r="E43" s="235">
        <v>310</v>
      </c>
      <c r="F43" s="233"/>
      <c r="G43" s="233"/>
      <c r="H43" s="233"/>
      <c r="I43" s="233"/>
      <c r="J43" s="233"/>
      <c r="K43" s="233"/>
      <c r="L43" s="233"/>
      <c r="M43" s="233"/>
      <c r="N43" s="232"/>
      <c r="O43" s="232"/>
      <c r="P43" s="232"/>
      <c r="Q43" s="232"/>
      <c r="R43" s="233"/>
      <c r="S43" s="233"/>
      <c r="T43" s="233"/>
      <c r="U43" s="233"/>
      <c r="V43" s="233"/>
      <c r="W43" s="233"/>
      <c r="X43" s="233"/>
      <c r="Y43" s="213"/>
      <c r="Z43" s="213"/>
      <c r="AA43" s="213"/>
      <c r="AB43" s="213"/>
      <c r="AC43" s="213"/>
      <c r="AD43" s="213"/>
      <c r="AE43" s="213"/>
      <c r="AF43" s="213"/>
      <c r="AG43" s="213" t="s">
        <v>124</v>
      </c>
      <c r="AH43" s="213">
        <v>0</v>
      </c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</row>
    <row r="44" spans="1:60" outlineLevel="1" x14ac:dyDescent="0.25">
      <c r="A44" s="251">
        <v>17</v>
      </c>
      <c r="B44" s="252" t="s">
        <v>174</v>
      </c>
      <c r="C44" s="264" t="s">
        <v>175</v>
      </c>
      <c r="D44" s="253" t="s">
        <v>128</v>
      </c>
      <c r="E44" s="254">
        <v>310</v>
      </c>
      <c r="F44" s="255"/>
      <c r="G44" s="256">
        <f>ROUND(E44*F44,2)</f>
        <v>0</v>
      </c>
      <c r="H44" s="255"/>
      <c r="I44" s="256">
        <f>ROUND(E44*H44,2)</f>
        <v>0</v>
      </c>
      <c r="J44" s="255"/>
      <c r="K44" s="256">
        <f>ROUND(E44*J44,2)</f>
        <v>0</v>
      </c>
      <c r="L44" s="256">
        <v>21</v>
      </c>
      <c r="M44" s="256">
        <f>G44*(1+L44/100)</f>
        <v>0</v>
      </c>
      <c r="N44" s="254">
        <v>0</v>
      </c>
      <c r="O44" s="254">
        <f>ROUND(E44*N44,2)</f>
        <v>0</v>
      </c>
      <c r="P44" s="254">
        <v>0</v>
      </c>
      <c r="Q44" s="254">
        <f>ROUND(E44*P44,2)</f>
        <v>0</v>
      </c>
      <c r="R44" s="256"/>
      <c r="S44" s="256" t="s">
        <v>120</v>
      </c>
      <c r="T44" s="257" t="s">
        <v>120</v>
      </c>
      <c r="U44" s="233">
        <v>0.09</v>
      </c>
      <c r="V44" s="233">
        <f>ROUND(E44*U44,2)</f>
        <v>27.9</v>
      </c>
      <c r="W44" s="233"/>
      <c r="X44" s="233" t="s">
        <v>121</v>
      </c>
      <c r="Y44" s="213"/>
      <c r="Z44" s="213"/>
      <c r="AA44" s="213"/>
      <c r="AB44" s="213"/>
      <c r="AC44" s="213"/>
      <c r="AD44" s="213"/>
      <c r="AE44" s="213"/>
      <c r="AF44" s="213"/>
      <c r="AG44" s="213" t="s">
        <v>122</v>
      </c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</row>
    <row r="45" spans="1:60" outlineLevel="1" x14ac:dyDescent="0.25">
      <c r="A45" s="251">
        <v>18</v>
      </c>
      <c r="B45" s="252" t="s">
        <v>176</v>
      </c>
      <c r="C45" s="264" t="s">
        <v>177</v>
      </c>
      <c r="D45" s="253" t="s">
        <v>128</v>
      </c>
      <c r="E45" s="254">
        <v>310</v>
      </c>
      <c r="F45" s="255"/>
      <c r="G45" s="256">
        <f>ROUND(E45*F45,2)</f>
        <v>0</v>
      </c>
      <c r="H45" s="255"/>
      <c r="I45" s="256">
        <f>ROUND(E45*H45,2)</f>
        <v>0</v>
      </c>
      <c r="J45" s="255"/>
      <c r="K45" s="256">
        <f>ROUND(E45*J45,2)</f>
        <v>0</v>
      </c>
      <c r="L45" s="256">
        <v>21</v>
      </c>
      <c r="M45" s="256">
        <f>G45*(1+L45/100)</f>
        <v>0</v>
      </c>
      <c r="N45" s="254">
        <v>0</v>
      </c>
      <c r="O45" s="254">
        <f>ROUND(E45*N45,2)</f>
        <v>0</v>
      </c>
      <c r="P45" s="254">
        <v>0</v>
      </c>
      <c r="Q45" s="254">
        <f>ROUND(E45*P45,2)</f>
        <v>0</v>
      </c>
      <c r="R45" s="256"/>
      <c r="S45" s="256" t="s">
        <v>120</v>
      </c>
      <c r="T45" s="257" t="s">
        <v>120</v>
      </c>
      <c r="U45" s="233">
        <v>0</v>
      </c>
      <c r="V45" s="233">
        <f>ROUND(E45*U45,2)</f>
        <v>0</v>
      </c>
      <c r="W45" s="233"/>
      <c r="X45" s="233" t="s">
        <v>121</v>
      </c>
      <c r="Y45" s="213"/>
      <c r="Z45" s="213"/>
      <c r="AA45" s="213"/>
      <c r="AB45" s="213"/>
      <c r="AC45" s="213"/>
      <c r="AD45" s="213"/>
      <c r="AE45" s="213"/>
      <c r="AF45" s="213"/>
      <c r="AG45" s="213" t="s">
        <v>122</v>
      </c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</row>
    <row r="46" spans="1:60" ht="20.399999999999999" outlineLevel="1" x14ac:dyDescent="0.25">
      <c r="A46" s="251">
        <v>19</v>
      </c>
      <c r="B46" s="252" t="s">
        <v>178</v>
      </c>
      <c r="C46" s="264" t="s">
        <v>179</v>
      </c>
      <c r="D46" s="253" t="s">
        <v>128</v>
      </c>
      <c r="E46" s="254">
        <v>310</v>
      </c>
      <c r="F46" s="255"/>
      <c r="G46" s="256">
        <f>ROUND(E46*F46,2)</f>
        <v>0</v>
      </c>
      <c r="H46" s="255"/>
      <c r="I46" s="256">
        <f>ROUND(E46*H46,2)</f>
        <v>0</v>
      </c>
      <c r="J46" s="255"/>
      <c r="K46" s="256">
        <f>ROUND(E46*J46,2)</f>
        <v>0</v>
      </c>
      <c r="L46" s="256">
        <v>21</v>
      </c>
      <c r="M46" s="256">
        <f>G46*(1+L46/100)</f>
        <v>0</v>
      </c>
      <c r="N46" s="254">
        <v>0</v>
      </c>
      <c r="O46" s="254">
        <f>ROUND(E46*N46,2)</f>
        <v>0</v>
      </c>
      <c r="P46" s="254">
        <v>0</v>
      </c>
      <c r="Q46" s="254">
        <f>ROUND(E46*P46,2)</f>
        <v>0</v>
      </c>
      <c r="R46" s="256"/>
      <c r="S46" s="256" t="s">
        <v>120</v>
      </c>
      <c r="T46" s="257" t="s">
        <v>120</v>
      </c>
      <c r="U46" s="233">
        <v>5.5E-2</v>
      </c>
      <c r="V46" s="233">
        <f>ROUND(E46*U46,2)</f>
        <v>17.05</v>
      </c>
      <c r="W46" s="233"/>
      <c r="X46" s="233" t="s">
        <v>121</v>
      </c>
      <c r="Y46" s="213"/>
      <c r="Z46" s="213"/>
      <c r="AA46" s="213"/>
      <c r="AB46" s="213"/>
      <c r="AC46" s="213"/>
      <c r="AD46" s="213"/>
      <c r="AE46" s="213"/>
      <c r="AF46" s="213"/>
      <c r="AG46" s="213" t="s">
        <v>122</v>
      </c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</row>
    <row r="47" spans="1:60" outlineLevel="1" x14ac:dyDescent="0.25">
      <c r="A47" s="244">
        <v>20</v>
      </c>
      <c r="B47" s="245" t="s">
        <v>180</v>
      </c>
      <c r="C47" s="262" t="s">
        <v>181</v>
      </c>
      <c r="D47" s="246" t="s">
        <v>128</v>
      </c>
      <c r="E47" s="247">
        <v>310</v>
      </c>
      <c r="F47" s="248"/>
      <c r="G47" s="249">
        <f>ROUND(E47*F47,2)</f>
        <v>0</v>
      </c>
      <c r="H47" s="248"/>
      <c r="I47" s="249">
        <f>ROUND(E47*H47,2)</f>
        <v>0</v>
      </c>
      <c r="J47" s="248"/>
      <c r="K47" s="249">
        <f>ROUND(E47*J47,2)</f>
        <v>0</v>
      </c>
      <c r="L47" s="249">
        <v>21</v>
      </c>
      <c r="M47" s="249">
        <f>G47*(1+L47/100)</f>
        <v>0</v>
      </c>
      <c r="N47" s="247">
        <v>0</v>
      </c>
      <c r="O47" s="247">
        <f>ROUND(E47*N47,2)</f>
        <v>0</v>
      </c>
      <c r="P47" s="247">
        <v>0</v>
      </c>
      <c r="Q47" s="247">
        <f>ROUND(E47*P47,2)</f>
        <v>0</v>
      </c>
      <c r="R47" s="249"/>
      <c r="S47" s="249" t="s">
        <v>120</v>
      </c>
      <c r="T47" s="250" t="s">
        <v>120</v>
      </c>
      <c r="U47" s="233">
        <v>2E-3</v>
      </c>
      <c r="V47" s="233">
        <f>ROUND(E47*U47,2)</f>
        <v>0.62</v>
      </c>
      <c r="W47" s="233"/>
      <c r="X47" s="233" t="s">
        <v>121</v>
      </c>
      <c r="Y47" s="213"/>
      <c r="Z47" s="213"/>
      <c r="AA47" s="213"/>
      <c r="AB47" s="213"/>
      <c r="AC47" s="213"/>
      <c r="AD47" s="213"/>
      <c r="AE47" s="213"/>
      <c r="AF47" s="213"/>
      <c r="AG47" s="213" t="s">
        <v>122</v>
      </c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</row>
    <row r="48" spans="1:60" outlineLevel="1" x14ac:dyDescent="0.25">
      <c r="A48" s="230"/>
      <c r="B48" s="231"/>
      <c r="C48" s="263" t="s">
        <v>173</v>
      </c>
      <c r="D48" s="234"/>
      <c r="E48" s="235">
        <v>310</v>
      </c>
      <c r="F48" s="233"/>
      <c r="G48" s="233"/>
      <c r="H48" s="233"/>
      <c r="I48" s="233"/>
      <c r="J48" s="233"/>
      <c r="K48" s="233"/>
      <c r="L48" s="233"/>
      <c r="M48" s="233"/>
      <c r="N48" s="232"/>
      <c r="O48" s="232"/>
      <c r="P48" s="232"/>
      <c r="Q48" s="232"/>
      <c r="R48" s="233"/>
      <c r="S48" s="233"/>
      <c r="T48" s="233"/>
      <c r="U48" s="233"/>
      <c r="V48" s="233"/>
      <c r="W48" s="233"/>
      <c r="X48" s="233"/>
      <c r="Y48" s="213"/>
      <c r="Z48" s="213"/>
      <c r="AA48" s="213"/>
      <c r="AB48" s="213"/>
      <c r="AC48" s="213"/>
      <c r="AD48" s="213"/>
      <c r="AE48" s="213"/>
      <c r="AF48" s="213"/>
      <c r="AG48" s="213" t="s">
        <v>124</v>
      </c>
      <c r="AH48" s="213">
        <v>0</v>
      </c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</row>
    <row r="49" spans="1:60" outlineLevel="1" x14ac:dyDescent="0.25">
      <c r="A49" s="244">
        <v>21</v>
      </c>
      <c r="B49" s="245" t="s">
        <v>182</v>
      </c>
      <c r="C49" s="262" t="s">
        <v>183</v>
      </c>
      <c r="D49" s="246" t="s">
        <v>128</v>
      </c>
      <c r="E49" s="247">
        <v>310</v>
      </c>
      <c r="F49" s="248"/>
      <c r="G49" s="249">
        <f>ROUND(E49*F49,2)</f>
        <v>0</v>
      </c>
      <c r="H49" s="248"/>
      <c r="I49" s="249">
        <f>ROUND(E49*H49,2)</f>
        <v>0</v>
      </c>
      <c r="J49" s="248"/>
      <c r="K49" s="249">
        <f>ROUND(E49*J49,2)</f>
        <v>0</v>
      </c>
      <c r="L49" s="249">
        <v>21</v>
      </c>
      <c r="M49" s="249">
        <f>G49*(1+L49/100)</f>
        <v>0</v>
      </c>
      <c r="N49" s="247">
        <v>0</v>
      </c>
      <c r="O49" s="247">
        <f>ROUND(E49*N49,2)</f>
        <v>0</v>
      </c>
      <c r="P49" s="247">
        <v>0</v>
      </c>
      <c r="Q49" s="247">
        <f>ROUND(E49*P49,2)</f>
        <v>0</v>
      </c>
      <c r="R49" s="249"/>
      <c r="S49" s="249" t="s">
        <v>120</v>
      </c>
      <c r="T49" s="250" t="s">
        <v>120</v>
      </c>
      <c r="U49" s="233">
        <v>1E-3</v>
      </c>
      <c r="V49" s="233">
        <f>ROUND(E49*U49,2)</f>
        <v>0.31</v>
      </c>
      <c r="W49" s="233"/>
      <c r="X49" s="233" t="s">
        <v>121</v>
      </c>
      <c r="Y49" s="213"/>
      <c r="Z49" s="213"/>
      <c r="AA49" s="213"/>
      <c r="AB49" s="213"/>
      <c r="AC49" s="213"/>
      <c r="AD49" s="213"/>
      <c r="AE49" s="213"/>
      <c r="AF49" s="213"/>
      <c r="AG49" s="213" t="s">
        <v>122</v>
      </c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</row>
    <row r="50" spans="1:60" outlineLevel="1" x14ac:dyDescent="0.25">
      <c r="A50" s="230"/>
      <c r="B50" s="231"/>
      <c r="C50" s="263" t="s">
        <v>173</v>
      </c>
      <c r="D50" s="234"/>
      <c r="E50" s="235">
        <v>310</v>
      </c>
      <c r="F50" s="233"/>
      <c r="G50" s="233"/>
      <c r="H50" s="233"/>
      <c r="I50" s="233"/>
      <c r="J50" s="233"/>
      <c r="K50" s="233"/>
      <c r="L50" s="233"/>
      <c r="M50" s="233"/>
      <c r="N50" s="232"/>
      <c r="O50" s="232"/>
      <c r="P50" s="232"/>
      <c r="Q50" s="232"/>
      <c r="R50" s="233"/>
      <c r="S50" s="233"/>
      <c r="T50" s="233"/>
      <c r="U50" s="233"/>
      <c r="V50" s="233"/>
      <c r="W50" s="233"/>
      <c r="X50" s="233"/>
      <c r="Y50" s="213"/>
      <c r="Z50" s="213"/>
      <c r="AA50" s="213"/>
      <c r="AB50" s="213"/>
      <c r="AC50" s="213"/>
      <c r="AD50" s="213"/>
      <c r="AE50" s="213"/>
      <c r="AF50" s="213"/>
      <c r="AG50" s="213" t="s">
        <v>124</v>
      </c>
      <c r="AH50" s="213">
        <v>0</v>
      </c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</row>
    <row r="51" spans="1:60" outlineLevel="1" x14ac:dyDescent="0.25">
      <c r="A51" s="244">
        <v>22</v>
      </c>
      <c r="B51" s="245" t="s">
        <v>184</v>
      </c>
      <c r="C51" s="262" t="s">
        <v>185</v>
      </c>
      <c r="D51" s="246" t="s">
        <v>128</v>
      </c>
      <c r="E51" s="247">
        <v>310</v>
      </c>
      <c r="F51" s="248"/>
      <c r="G51" s="249">
        <f>ROUND(E51*F51,2)</f>
        <v>0</v>
      </c>
      <c r="H51" s="248"/>
      <c r="I51" s="249">
        <f>ROUND(E51*H51,2)</f>
        <v>0</v>
      </c>
      <c r="J51" s="248"/>
      <c r="K51" s="249">
        <f>ROUND(E51*J51,2)</f>
        <v>0</v>
      </c>
      <c r="L51" s="249">
        <v>21</v>
      </c>
      <c r="M51" s="249">
        <f>G51*(1+L51/100)</f>
        <v>0</v>
      </c>
      <c r="N51" s="247">
        <v>0</v>
      </c>
      <c r="O51" s="247">
        <f>ROUND(E51*N51,2)</f>
        <v>0</v>
      </c>
      <c r="P51" s="247">
        <v>0</v>
      </c>
      <c r="Q51" s="247">
        <f>ROUND(E51*P51,2)</f>
        <v>0</v>
      </c>
      <c r="R51" s="249"/>
      <c r="S51" s="249" t="s">
        <v>120</v>
      </c>
      <c r="T51" s="250" t="s">
        <v>120</v>
      </c>
      <c r="U51" s="233">
        <v>1E-3</v>
      </c>
      <c r="V51" s="233">
        <f>ROUND(E51*U51,2)</f>
        <v>0.31</v>
      </c>
      <c r="W51" s="233"/>
      <c r="X51" s="233" t="s">
        <v>121</v>
      </c>
      <c r="Y51" s="213"/>
      <c r="Z51" s="213"/>
      <c r="AA51" s="213"/>
      <c r="AB51" s="213"/>
      <c r="AC51" s="213"/>
      <c r="AD51" s="213"/>
      <c r="AE51" s="213"/>
      <c r="AF51" s="213"/>
      <c r="AG51" s="213" t="s">
        <v>122</v>
      </c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</row>
    <row r="52" spans="1:60" outlineLevel="1" x14ac:dyDescent="0.25">
      <c r="A52" s="230"/>
      <c r="B52" s="231"/>
      <c r="C52" s="263" t="s">
        <v>173</v>
      </c>
      <c r="D52" s="234"/>
      <c r="E52" s="235">
        <v>310</v>
      </c>
      <c r="F52" s="233"/>
      <c r="G52" s="233"/>
      <c r="H52" s="233"/>
      <c r="I52" s="233"/>
      <c r="J52" s="233"/>
      <c r="K52" s="233"/>
      <c r="L52" s="233"/>
      <c r="M52" s="233"/>
      <c r="N52" s="232"/>
      <c r="O52" s="232"/>
      <c r="P52" s="232"/>
      <c r="Q52" s="232"/>
      <c r="R52" s="233"/>
      <c r="S52" s="233"/>
      <c r="T52" s="233"/>
      <c r="U52" s="233"/>
      <c r="V52" s="233"/>
      <c r="W52" s="233"/>
      <c r="X52" s="233"/>
      <c r="Y52" s="213"/>
      <c r="Z52" s="213"/>
      <c r="AA52" s="213"/>
      <c r="AB52" s="213"/>
      <c r="AC52" s="213"/>
      <c r="AD52" s="213"/>
      <c r="AE52" s="213"/>
      <c r="AF52" s="213"/>
      <c r="AG52" s="213" t="s">
        <v>124</v>
      </c>
      <c r="AH52" s="213">
        <v>0</v>
      </c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</row>
    <row r="53" spans="1:60" outlineLevel="1" x14ac:dyDescent="0.25">
      <c r="A53" s="244">
        <v>23</v>
      </c>
      <c r="B53" s="245" t="s">
        <v>186</v>
      </c>
      <c r="C53" s="262" t="s">
        <v>187</v>
      </c>
      <c r="D53" s="246" t="s">
        <v>128</v>
      </c>
      <c r="E53" s="247">
        <v>310</v>
      </c>
      <c r="F53" s="248"/>
      <c r="G53" s="249">
        <f>ROUND(E53*F53,2)</f>
        <v>0</v>
      </c>
      <c r="H53" s="248"/>
      <c r="I53" s="249">
        <f>ROUND(E53*H53,2)</f>
        <v>0</v>
      </c>
      <c r="J53" s="248"/>
      <c r="K53" s="249">
        <f>ROUND(E53*J53,2)</f>
        <v>0</v>
      </c>
      <c r="L53" s="249">
        <v>21</v>
      </c>
      <c r="M53" s="249">
        <f>G53*(1+L53/100)</f>
        <v>0</v>
      </c>
      <c r="N53" s="247">
        <v>0</v>
      </c>
      <c r="O53" s="247">
        <f>ROUND(E53*N53,2)</f>
        <v>0</v>
      </c>
      <c r="P53" s="247">
        <v>0</v>
      </c>
      <c r="Q53" s="247">
        <f>ROUND(E53*P53,2)</f>
        <v>0</v>
      </c>
      <c r="R53" s="249"/>
      <c r="S53" s="249" t="s">
        <v>120</v>
      </c>
      <c r="T53" s="250" t="s">
        <v>120</v>
      </c>
      <c r="U53" s="233">
        <v>3.0000000000000001E-3</v>
      </c>
      <c r="V53" s="233">
        <f>ROUND(E53*U53,2)</f>
        <v>0.93</v>
      </c>
      <c r="W53" s="233"/>
      <c r="X53" s="233" t="s">
        <v>121</v>
      </c>
      <c r="Y53" s="213"/>
      <c r="Z53" s="213"/>
      <c r="AA53" s="213"/>
      <c r="AB53" s="213"/>
      <c r="AC53" s="213"/>
      <c r="AD53" s="213"/>
      <c r="AE53" s="213"/>
      <c r="AF53" s="213"/>
      <c r="AG53" s="213" t="s">
        <v>122</v>
      </c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</row>
    <row r="54" spans="1:60" outlineLevel="1" x14ac:dyDescent="0.25">
      <c r="A54" s="230"/>
      <c r="B54" s="231"/>
      <c r="C54" s="263" t="s">
        <v>173</v>
      </c>
      <c r="D54" s="234"/>
      <c r="E54" s="235">
        <v>310</v>
      </c>
      <c r="F54" s="233"/>
      <c r="G54" s="233"/>
      <c r="H54" s="233"/>
      <c r="I54" s="233"/>
      <c r="J54" s="233"/>
      <c r="K54" s="233"/>
      <c r="L54" s="233"/>
      <c r="M54" s="233"/>
      <c r="N54" s="232"/>
      <c r="O54" s="232"/>
      <c r="P54" s="232"/>
      <c r="Q54" s="232"/>
      <c r="R54" s="233"/>
      <c r="S54" s="233"/>
      <c r="T54" s="233"/>
      <c r="U54" s="233"/>
      <c r="V54" s="233"/>
      <c r="W54" s="233"/>
      <c r="X54" s="233"/>
      <c r="Y54" s="213"/>
      <c r="Z54" s="213"/>
      <c r="AA54" s="213"/>
      <c r="AB54" s="213"/>
      <c r="AC54" s="213"/>
      <c r="AD54" s="213"/>
      <c r="AE54" s="213"/>
      <c r="AF54" s="213"/>
      <c r="AG54" s="213" t="s">
        <v>124</v>
      </c>
      <c r="AH54" s="213">
        <v>0</v>
      </c>
      <c r="AI54" s="213"/>
      <c r="AJ54" s="213"/>
      <c r="AK54" s="213"/>
      <c r="AL54" s="213"/>
      <c r="AM54" s="213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13"/>
      <c r="AZ54" s="213"/>
      <c r="BA54" s="213"/>
      <c r="BB54" s="213"/>
      <c r="BC54" s="213"/>
      <c r="BD54" s="213"/>
      <c r="BE54" s="213"/>
      <c r="BF54" s="213"/>
      <c r="BG54" s="213"/>
      <c r="BH54" s="213"/>
    </row>
    <row r="55" spans="1:60" outlineLevel="1" x14ac:dyDescent="0.25">
      <c r="A55" s="244">
        <v>24</v>
      </c>
      <c r="B55" s="245" t="s">
        <v>188</v>
      </c>
      <c r="C55" s="262" t="s">
        <v>189</v>
      </c>
      <c r="D55" s="246" t="s">
        <v>128</v>
      </c>
      <c r="E55" s="247">
        <v>310</v>
      </c>
      <c r="F55" s="248"/>
      <c r="G55" s="249">
        <f>ROUND(E55*F55,2)</f>
        <v>0</v>
      </c>
      <c r="H55" s="248"/>
      <c r="I55" s="249">
        <f>ROUND(E55*H55,2)</f>
        <v>0</v>
      </c>
      <c r="J55" s="248"/>
      <c r="K55" s="249">
        <f>ROUND(E55*J55,2)</f>
        <v>0</v>
      </c>
      <c r="L55" s="249">
        <v>21</v>
      </c>
      <c r="M55" s="249">
        <f>G55*(1+L55/100)</f>
        <v>0</v>
      </c>
      <c r="N55" s="247">
        <v>0</v>
      </c>
      <c r="O55" s="247">
        <f>ROUND(E55*N55,2)</f>
        <v>0</v>
      </c>
      <c r="P55" s="247">
        <v>0</v>
      </c>
      <c r="Q55" s="247">
        <f>ROUND(E55*P55,2)</f>
        <v>0</v>
      </c>
      <c r="R55" s="249"/>
      <c r="S55" s="249" t="s">
        <v>120</v>
      </c>
      <c r="T55" s="250" t="s">
        <v>120</v>
      </c>
      <c r="U55" s="233">
        <v>1.2E-2</v>
      </c>
      <c r="V55" s="233">
        <f>ROUND(E55*U55,2)</f>
        <v>3.72</v>
      </c>
      <c r="W55" s="233"/>
      <c r="X55" s="233" t="s">
        <v>121</v>
      </c>
      <c r="Y55" s="213"/>
      <c r="Z55" s="213"/>
      <c r="AA55" s="213"/>
      <c r="AB55" s="213"/>
      <c r="AC55" s="213"/>
      <c r="AD55" s="213"/>
      <c r="AE55" s="213"/>
      <c r="AF55" s="213"/>
      <c r="AG55" s="213" t="s">
        <v>122</v>
      </c>
      <c r="AH55" s="213"/>
      <c r="AI55" s="213"/>
      <c r="AJ55" s="213"/>
      <c r="AK55" s="213"/>
      <c r="AL55" s="213"/>
      <c r="AM55" s="213"/>
      <c r="AN55" s="213"/>
      <c r="AO55" s="213"/>
      <c r="AP55" s="213"/>
      <c r="AQ55" s="213"/>
      <c r="AR55" s="213"/>
      <c r="AS55" s="213"/>
      <c r="AT55" s="213"/>
      <c r="AU55" s="213"/>
      <c r="AV55" s="213"/>
      <c r="AW55" s="213"/>
      <c r="AX55" s="213"/>
      <c r="AY55" s="213"/>
      <c r="AZ55" s="213"/>
      <c r="BA55" s="213"/>
      <c r="BB55" s="213"/>
      <c r="BC55" s="213"/>
      <c r="BD55" s="213"/>
      <c r="BE55" s="213"/>
      <c r="BF55" s="213"/>
      <c r="BG55" s="213"/>
      <c r="BH55" s="213"/>
    </row>
    <row r="56" spans="1:60" outlineLevel="1" x14ac:dyDescent="0.25">
      <c r="A56" s="230"/>
      <c r="B56" s="231"/>
      <c r="C56" s="263" t="s">
        <v>173</v>
      </c>
      <c r="D56" s="234"/>
      <c r="E56" s="235">
        <v>310</v>
      </c>
      <c r="F56" s="233"/>
      <c r="G56" s="233"/>
      <c r="H56" s="233"/>
      <c r="I56" s="233"/>
      <c r="J56" s="233"/>
      <c r="K56" s="233"/>
      <c r="L56" s="233"/>
      <c r="M56" s="233"/>
      <c r="N56" s="232"/>
      <c r="O56" s="232"/>
      <c r="P56" s="232"/>
      <c r="Q56" s="232"/>
      <c r="R56" s="233"/>
      <c r="S56" s="233"/>
      <c r="T56" s="233"/>
      <c r="U56" s="233"/>
      <c r="V56" s="233"/>
      <c r="W56" s="233"/>
      <c r="X56" s="233"/>
      <c r="Y56" s="213"/>
      <c r="Z56" s="213"/>
      <c r="AA56" s="213"/>
      <c r="AB56" s="213"/>
      <c r="AC56" s="213"/>
      <c r="AD56" s="213"/>
      <c r="AE56" s="213"/>
      <c r="AF56" s="213"/>
      <c r="AG56" s="213" t="s">
        <v>124</v>
      </c>
      <c r="AH56" s="213">
        <v>0</v>
      </c>
      <c r="AI56" s="213"/>
      <c r="AJ56" s="213"/>
      <c r="AK56" s="213"/>
      <c r="AL56" s="213"/>
      <c r="AM56" s="213"/>
      <c r="AN56" s="213"/>
      <c r="AO56" s="213"/>
      <c r="AP56" s="213"/>
      <c r="AQ56" s="213"/>
      <c r="AR56" s="213"/>
      <c r="AS56" s="213"/>
      <c r="AT56" s="213"/>
      <c r="AU56" s="213"/>
      <c r="AV56" s="213"/>
      <c r="AW56" s="213"/>
      <c r="AX56" s="213"/>
      <c r="AY56" s="213"/>
      <c r="AZ56" s="213"/>
      <c r="BA56" s="213"/>
      <c r="BB56" s="213"/>
      <c r="BC56" s="213"/>
      <c r="BD56" s="213"/>
      <c r="BE56" s="213"/>
      <c r="BF56" s="213"/>
      <c r="BG56" s="213"/>
      <c r="BH56" s="213"/>
    </row>
    <row r="57" spans="1:60" outlineLevel="1" x14ac:dyDescent="0.25">
      <c r="A57" s="244">
        <v>25</v>
      </c>
      <c r="B57" s="245" t="s">
        <v>190</v>
      </c>
      <c r="C57" s="262" t="s">
        <v>191</v>
      </c>
      <c r="D57" s="246" t="s">
        <v>128</v>
      </c>
      <c r="E57" s="247">
        <v>310</v>
      </c>
      <c r="F57" s="248"/>
      <c r="G57" s="249">
        <f>ROUND(E57*F57,2)</f>
        <v>0</v>
      </c>
      <c r="H57" s="248"/>
      <c r="I57" s="249">
        <f>ROUND(E57*H57,2)</f>
        <v>0</v>
      </c>
      <c r="J57" s="248"/>
      <c r="K57" s="249">
        <f>ROUND(E57*J57,2)</f>
        <v>0</v>
      </c>
      <c r="L57" s="249">
        <v>21</v>
      </c>
      <c r="M57" s="249">
        <f>G57*(1+L57/100)</f>
        <v>0</v>
      </c>
      <c r="N57" s="247">
        <v>2.0000000000000002E-5</v>
      </c>
      <c r="O57" s="247">
        <f>ROUND(E57*N57,2)</f>
        <v>0.01</v>
      </c>
      <c r="P57" s="247">
        <v>0</v>
      </c>
      <c r="Q57" s="247">
        <f>ROUND(E57*P57,2)</f>
        <v>0</v>
      </c>
      <c r="R57" s="249"/>
      <c r="S57" s="249" t="s">
        <v>120</v>
      </c>
      <c r="T57" s="250" t="s">
        <v>120</v>
      </c>
      <c r="U57" s="233">
        <v>0.05</v>
      </c>
      <c r="V57" s="233">
        <f>ROUND(E57*U57,2)</f>
        <v>15.5</v>
      </c>
      <c r="W57" s="233"/>
      <c r="X57" s="233" t="s">
        <v>121</v>
      </c>
      <c r="Y57" s="213"/>
      <c r="Z57" s="213"/>
      <c r="AA57" s="213"/>
      <c r="AB57" s="213"/>
      <c r="AC57" s="213"/>
      <c r="AD57" s="213"/>
      <c r="AE57" s="213"/>
      <c r="AF57" s="213"/>
      <c r="AG57" s="213" t="s">
        <v>122</v>
      </c>
      <c r="AH57" s="213"/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213"/>
      <c r="BB57" s="213"/>
      <c r="BC57" s="213"/>
      <c r="BD57" s="213"/>
      <c r="BE57" s="213"/>
      <c r="BF57" s="213"/>
      <c r="BG57" s="213"/>
      <c r="BH57" s="213"/>
    </row>
    <row r="58" spans="1:60" outlineLevel="1" x14ac:dyDescent="0.25">
      <c r="A58" s="230"/>
      <c r="B58" s="231"/>
      <c r="C58" s="263" t="s">
        <v>173</v>
      </c>
      <c r="D58" s="234"/>
      <c r="E58" s="235">
        <v>310</v>
      </c>
      <c r="F58" s="233"/>
      <c r="G58" s="233"/>
      <c r="H58" s="233"/>
      <c r="I58" s="233"/>
      <c r="J58" s="233"/>
      <c r="K58" s="233"/>
      <c r="L58" s="233"/>
      <c r="M58" s="233"/>
      <c r="N58" s="232"/>
      <c r="O58" s="232"/>
      <c r="P58" s="232"/>
      <c r="Q58" s="232"/>
      <c r="R58" s="233"/>
      <c r="S58" s="233"/>
      <c r="T58" s="233"/>
      <c r="U58" s="233"/>
      <c r="V58" s="233"/>
      <c r="W58" s="233"/>
      <c r="X58" s="233"/>
      <c r="Y58" s="213"/>
      <c r="Z58" s="213"/>
      <c r="AA58" s="213"/>
      <c r="AB58" s="213"/>
      <c r="AC58" s="213"/>
      <c r="AD58" s="213"/>
      <c r="AE58" s="213"/>
      <c r="AF58" s="213"/>
      <c r="AG58" s="213" t="s">
        <v>124</v>
      </c>
      <c r="AH58" s="213">
        <v>0</v>
      </c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3"/>
      <c r="BA58" s="213"/>
      <c r="BB58" s="213"/>
      <c r="BC58" s="213"/>
      <c r="BD58" s="213"/>
      <c r="BE58" s="213"/>
      <c r="BF58" s="213"/>
      <c r="BG58" s="213"/>
      <c r="BH58" s="213"/>
    </row>
    <row r="59" spans="1:60" outlineLevel="1" x14ac:dyDescent="0.25">
      <c r="A59" s="244">
        <v>26</v>
      </c>
      <c r="B59" s="245" t="s">
        <v>192</v>
      </c>
      <c r="C59" s="262" t="s">
        <v>193</v>
      </c>
      <c r="D59" s="246" t="s">
        <v>194</v>
      </c>
      <c r="E59" s="247">
        <v>9.3000000000000007</v>
      </c>
      <c r="F59" s="248"/>
      <c r="G59" s="249">
        <f>ROUND(E59*F59,2)</f>
        <v>0</v>
      </c>
      <c r="H59" s="248"/>
      <c r="I59" s="249">
        <f>ROUND(E59*H59,2)</f>
        <v>0</v>
      </c>
      <c r="J59" s="248"/>
      <c r="K59" s="249">
        <f>ROUND(E59*J59,2)</f>
        <v>0</v>
      </c>
      <c r="L59" s="249">
        <v>21</v>
      </c>
      <c r="M59" s="249">
        <f>G59*(1+L59/100)</f>
        <v>0</v>
      </c>
      <c r="N59" s="247">
        <v>1E-3</v>
      </c>
      <c r="O59" s="247">
        <f>ROUND(E59*N59,2)</f>
        <v>0.01</v>
      </c>
      <c r="P59" s="247">
        <v>0</v>
      </c>
      <c r="Q59" s="247">
        <f>ROUND(E59*P59,2)</f>
        <v>0</v>
      </c>
      <c r="R59" s="249" t="s">
        <v>195</v>
      </c>
      <c r="S59" s="249" t="s">
        <v>120</v>
      </c>
      <c r="T59" s="250" t="s">
        <v>120</v>
      </c>
      <c r="U59" s="233">
        <v>0</v>
      </c>
      <c r="V59" s="233">
        <f>ROUND(E59*U59,2)</f>
        <v>0</v>
      </c>
      <c r="W59" s="233"/>
      <c r="X59" s="233" t="s">
        <v>196</v>
      </c>
      <c r="Y59" s="213"/>
      <c r="Z59" s="213"/>
      <c r="AA59" s="213"/>
      <c r="AB59" s="213"/>
      <c r="AC59" s="213"/>
      <c r="AD59" s="213"/>
      <c r="AE59" s="213"/>
      <c r="AF59" s="213"/>
      <c r="AG59" s="213" t="s">
        <v>197</v>
      </c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</row>
    <row r="60" spans="1:60" outlineLevel="1" x14ac:dyDescent="0.25">
      <c r="A60" s="230"/>
      <c r="B60" s="231"/>
      <c r="C60" s="263" t="s">
        <v>198</v>
      </c>
      <c r="D60" s="234"/>
      <c r="E60" s="235">
        <v>9.3000000000000007</v>
      </c>
      <c r="F60" s="233"/>
      <c r="G60" s="233"/>
      <c r="H60" s="233"/>
      <c r="I60" s="233"/>
      <c r="J60" s="233"/>
      <c r="K60" s="233"/>
      <c r="L60" s="233"/>
      <c r="M60" s="233"/>
      <c r="N60" s="232"/>
      <c r="O60" s="232"/>
      <c r="P60" s="232"/>
      <c r="Q60" s="232"/>
      <c r="R60" s="233"/>
      <c r="S60" s="233"/>
      <c r="T60" s="233"/>
      <c r="U60" s="233"/>
      <c r="V60" s="233"/>
      <c r="W60" s="233"/>
      <c r="X60" s="233"/>
      <c r="Y60" s="213"/>
      <c r="Z60" s="213"/>
      <c r="AA60" s="213"/>
      <c r="AB60" s="213"/>
      <c r="AC60" s="213"/>
      <c r="AD60" s="213"/>
      <c r="AE60" s="213"/>
      <c r="AF60" s="213"/>
      <c r="AG60" s="213" t="s">
        <v>124</v>
      </c>
      <c r="AH60" s="213">
        <v>0</v>
      </c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3"/>
      <c r="AU60" s="213"/>
      <c r="AV60" s="213"/>
      <c r="AW60" s="213"/>
      <c r="AX60" s="213"/>
      <c r="AY60" s="213"/>
      <c r="AZ60" s="213"/>
      <c r="BA60" s="213"/>
      <c r="BB60" s="213"/>
      <c r="BC60" s="213"/>
      <c r="BD60" s="213"/>
      <c r="BE60" s="213"/>
      <c r="BF60" s="213"/>
      <c r="BG60" s="213"/>
      <c r="BH60" s="213"/>
    </row>
    <row r="61" spans="1:60" x14ac:dyDescent="0.25">
      <c r="A61" s="237" t="s">
        <v>115</v>
      </c>
      <c r="B61" s="238" t="s">
        <v>68</v>
      </c>
      <c r="C61" s="261" t="s">
        <v>69</v>
      </c>
      <c r="D61" s="239"/>
      <c r="E61" s="240"/>
      <c r="F61" s="241"/>
      <c r="G61" s="241">
        <f>SUMIF(AG62:AG98,"&lt;&gt;NOR",G62:G98)</f>
        <v>0</v>
      </c>
      <c r="H61" s="241"/>
      <c r="I61" s="241">
        <f>SUM(I62:I98)</f>
        <v>0</v>
      </c>
      <c r="J61" s="241"/>
      <c r="K61" s="241">
        <f>SUM(K62:K98)</f>
        <v>0</v>
      </c>
      <c r="L61" s="241"/>
      <c r="M61" s="241">
        <f>SUM(M62:M98)</f>
        <v>0</v>
      </c>
      <c r="N61" s="240"/>
      <c r="O61" s="240">
        <f>SUM(O62:O98)</f>
        <v>0.32</v>
      </c>
      <c r="P61" s="240"/>
      <c r="Q61" s="240">
        <f>SUM(Q62:Q98)</f>
        <v>0</v>
      </c>
      <c r="R61" s="241"/>
      <c r="S61" s="241"/>
      <c r="T61" s="242"/>
      <c r="U61" s="236"/>
      <c r="V61" s="236">
        <f>SUM(V62:V98)</f>
        <v>0</v>
      </c>
      <c r="W61" s="236"/>
      <c r="X61" s="236"/>
      <c r="AG61" t="s">
        <v>116</v>
      </c>
    </row>
    <row r="62" spans="1:60" ht="20.399999999999999" outlineLevel="1" x14ac:dyDescent="0.25">
      <c r="A62" s="244">
        <v>27</v>
      </c>
      <c r="B62" s="245" t="s">
        <v>199</v>
      </c>
      <c r="C62" s="262" t="s">
        <v>200</v>
      </c>
      <c r="D62" s="246" t="s">
        <v>119</v>
      </c>
      <c r="E62" s="247">
        <v>4</v>
      </c>
      <c r="F62" s="248"/>
      <c r="G62" s="249">
        <f>ROUND(E62*F62,2)</f>
        <v>0</v>
      </c>
      <c r="H62" s="248"/>
      <c r="I62" s="249">
        <f>ROUND(E62*H62,2)</f>
        <v>0</v>
      </c>
      <c r="J62" s="248"/>
      <c r="K62" s="249">
        <f>ROUND(E62*J62,2)</f>
        <v>0</v>
      </c>
      <c r="L62" s="249">
        <v>21</v>
      </c>
      <c r="M62" s="249">
        <f>G62*(1+L62/100)</f>
        <v>0</v>
      </c>
      <c r="N62" s="247">
        <v>0</v>
      </c>
      <c r="O62" s="247">
        <f>ROUND(E62*N62,2)</f>
        <v>0</v>
      </c>
      <c r="P62" s="247">
        <v>0</v>
      </c>
      <c r="Q62" s="247">
        <f>ROUND(E62*P62,2)</f>
        <v>0</v>
      </c>
      <c r="R62" s="249"/>
      <c r="S62" s="249" t="s">
        <v>165</v>
      </c>
      <c r="T62" s="250" t="s">
        <v>129</v>
      </c>
      <c r="U62" s="233">
        <v>0</v>
      </c>
      <c r="V62" s="233">
        <f>ROUND(E62*U62,2)</f>
        <v>0</v>
      </c>
      <c r="W62" s="233"/>
      <c r="X62" s="233" t="s">
        <v>121</v>
      </c>
      <c r="Y62" s="213"/>
      <c r="Z62" s="213"/>
      <c r="AA62" s="213"/>
      <c r="AB62" s="213"/>
      <c r="AC62" s="213"/>
      <c r="AD62" s="213"/>
      <c r="AE62" s="213"/>
      <c r="AF62" s="213"/>
      <c r="AG62" s="213" t="s">
        <v>201</v>
      </c>
      <c r="AH62" s="213"/>
      <c r="AI62" s="213"/>
      <c r="AJ62" s="213"/>
      <c r="AK62" s="213"/>
      <c r="AL62" s="213"/>
      <c r="AM62" s="213"/>
      <c r="AN62" s="213"/>
      <c r="AO62" s="213"/>
      <c r="AP62" s="213"/>
      <c r="AQ62" s="213"/>
      <c r="AR62" s="213"/>
      <c r="AS62" s="213"/>
      <c r="AT62" s="213"/>
      <c r="AU62" s="213"/>
      <c r="AV62" s="213"/>
      <c r="AW62" s="213"/>
      <c r="AX62" s="213"/>
      <c r="AY62" s="213"/>
      <c r="AZ62" s="213"/>
      <c r="BA62" s="213"/>
      <c r="BB62" s="213"/>
      <c r="BC62" s="213"/>
      <c r="BD62" s="213"/>
      <c r="BE62" s="213"/>
      <c r="BF62" s="213"/>
      <c r="BG62" s="213"/>
      <c r="BH62" s="213"/>
    </row>
    <row r="63" spans="1:60" outlineLevel="1" x14ac:dyDescent="0.25">
      <c r="A63" s="230"/>
      <c r="B63" s="231"/>
      <c r="C63" s="263" t="s">
        <v>202</v>
      </c>
      <c r="D63" s="234"/>
      <c r="E63" s="235">
        <v>4</v>
      </c>
      <c r="F63" s="233"/>
      <c r="G63" s="233"/>
      <c r="H63" s="233"/>
      <c r="I63" s="233"/>
      <c r="J63" s="233"/>
      <c r="K63" s="233"/>
      <c r="L63" s="233"/>
      <c r="M63" s="233"/>
      <c r="N63" s="232"/>
      <c r="O63" s="232"/>
      <c r="P63" s="232"/>
      <c r="Q63" s="232"/>
      <c r="R63" s="233"/>
      <c r="S63" s="233"/>
      <c r="T63" s="233"/>
      <c r="U63" s="233"/>
      <c r="V63" s="233"/>
      <c r="W63" s="233"/>
      <c r="X63" s="233"/>
      <c r="Y63" s="213"/>
      <c r="Z63" s="213"/>
      <c r="AA63" s="213"/>
      <c r="AB63" s="213"/>
      <c r="AC63" s="213"/>
      <c r="AD63" s="213"/>
      <c r="AE63" s="213"/>
      <c r="AF63" s="213"/>
      <c r="AG63" s="213" t="s">
        <v>124</v>
      </c>
      <c r="AH63" s="213">
        <v>0</v>
      </c>
      <c r="AI63" s="213"/>
      <c r="AJ63" s="213"/>
      <c r="AK63" s="213"/>
      <c r="AL63" s="213"/>
      <c r="AM63" s="213"/>
      <c r="AN63" s="213"/>
      <c r="AO63" s="213"/>
      <c r="AP63" s="213"/>
      <c r="AQ63" s="213"/>
      <c r="AR63" s="213"/>
      <c r="AS63" s="213"/>
      <c r="AT63" s="213"/>
      <c r="AU63" s="213"/>
      <c r="AV63" s="213"/>
      <c r="AW63" s="213"/>
      <c r="AX63" s="213"/>
      <c r="AY63" s="213"/>
      <c r="AZ63" s="213"/>
      <c r="BA63" s="213"/>
      <c r="BB63" s="213"/>
      <c r="BC63" s="213"/>
      <c r="BD63" s="213"/>
      <c r="BE63" s="213"/>
      <c r="BF63" s="213"/>
      <c r="BG63" s="213"/>
      <c r="BH63" s="213"/>
    </row>
    <row r="64" spans="1:60" ht="20.399999999999999" outlineLevel="1" x14ac:dyDescent="0.25">
      <c r="A64" s="244">
        <v>28</v>
      </c>
      <c r="B64" s="245" t="s">
        <v>203</v>
      </c>
      <c r="C64" s="262" t="s">
        <v>204</v>
      </c>
      <c r="D64" s="246" t="s">
        <v>119</v>
      </c>
      <c r="E64" s="247">
        <v>4</v>
      </c>
      <c r="F64" s="248"/>
      <c r="G64" s="249">
        <f>ROUND(E64*F64,2)</f>
        <v>0</v>
      </c>
      <c r="H64" s="248"/>
      <c r="I64" s="249">
        <f>ROUND(E64*H64,2)</f>
        <v>0</v>
      </c>
      <c r="J64" s="248"/>
      <c r="K64" s="249">
        <f>ROUND(E64*J64,2)</f>
        <v>0</v>
      </c>
      <c r="L64" s="249">
        <v>21</v>
      </c>
      <c r="M64" s="249">
        <f>G64*(1+L64/100)</f>
        <v>0</v>
      </c>
      <c r="N64" s="247">
        <v>0</v>
      </c>
      <c r="O64" s="247">
        <f>ROUND(E64*N64,2)</f>
        <v>0</v>
      </c>
      <c r="P64" s="247">
        <v>0</v>
      </c>
      <c r="Q64" s="247">
        <f>ROUND(E64*P64,2)</f>
        <v>0</v>
      </c>
      <c r="R64" s="249"/>
      <c r="S64" s="249" t="s">
        <v>165</v>
      </c>
      <c r="T64" s="250" t="s">
        <v>129</v>
      </c>
      <c r="U64" s="233">
        <v>0</v>
      </c>
      <c r="V64" s="233">
        <f>ROUND(E64*U64,2)</f>
        <v>0</v>
      </c>
      <c r="W64" s="233"/>
      <c r="X64" s="233" t="s">
        <v>121</v>
      </c>
      <c r="Y64" s="213"/>
      <c r="Z64" s="213"/>
      <c r="AA64" s="213"/>
      <c r="AB64" s="213"/>
      <c r="AC64" s="213"/>
      <c r="AD64" s="213"/>
      <c r="AE64" s="213"/>
      <c r="AF64" s="213"/>
      <c r="AG64" s="213" t="s">
        <v>201</v>
      </c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3"/>
      <c r="AS64" s="213"/>
      <c r="AT64" s="213"/>
      <c r="AU64" s="213"/>
      <c r="AV64" s="213"/>
      <c r="AW64" s="213"/>
      <c r="AX64" s="213"/>
      <c r="AY64" s="213"/>
      <c r="AZ64" s="213"/>
      <c r="BA64" s="213"/>
      <c r="BB64" s="213"/>
      <c r="BC64" s="213"/>
      <c r="BD64" s="213"/>
      <c r="BE64" s="213"/>
      <c r="BF64" s="213"/>
      <c r="BG64" s="213"/>
      <c r="BH64" s="213"/>
    </row>
    <row r="65" spans="1:60" outlineLevel="1" x14ac:dyDescent="0.25">
      <c r="A65" s="230"/>
      <c r="B65" s="231"/>
      <c r="C65" s="263" t="s">
        <v>202</v>
      </c>
      <c r="D65" s="234"/>
      <c r="E65" s="235">
        <v>4</v>
      </c>
      <c r="F65" s="233"/>
      <c r="G65" s="233"/>
      <c r="H65" s="233"/>
      <c r="I65" s="233"/>
      <c r="J65" s="233"/>
      <c r="K65" s="233"/>
      <c r="L65" s="233"/>
      <c r="M65" s="233"/>
      <c r="N65" s="232"/>
      <c r="O65" s="232"/>
      <c r="P65" s="232"/>
      <c r="Q65" s="232"/>
      <c r="R65" s="233"/>
      <c r="S65" s="233"/>
      <c r="T65" s="233"/>
      <c r="U65" s="233"/>
      <c r="V65" s="233"/>
      <c r="W65" s="233"/>
      <c r="X65" s="233"/>
      <c r="Y65" s="213"/>
      <c r="Z65" s="213"/>
      <c r="AA65" s="213"/>
      <c r="AB65" s="213"/>
      <c r="AC65" s="213"/>
      <c r="AD65" s="213"/>
      <c r="AE65" s="213"/>
      <c r="AF65" s="213"/>
      <c r="AG65" s="213" t="s">
        <v>124</v>
      </c>
      <c r="AH65" s="213">
        <v>0</v>
      </c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3"/>
      <c r="BC65" s="213"/>
      <c r="BD65" s="213"/>
      <c r="BE65" s="213"/>
      <c r="BF65" s="213"/>
      <c r="BG65" s="213"/>
      <c r="BH65" s="213"/>
    </row>
    <row r="66" spans="1:60" ht="20.399999999999999" outlineLevel="1" x14ac:dyDescent="0.25">
      <c r="A66" s="244">
        <v>29</v>
      </c>
      <c r="B66" s="245" t="s">
        <v>205</v>
      </c>
      <c r="C66" s="262" t="s">
        <v>206</v>
      </c>
      <c r="D66" s="246" t="s">
        <v>119</v>
      </c>
      <c r="E66" s="247">
        <v>4</v>
      </c>
      <c r="F66" s="248"/>
      <c r="G66" s="249">
        <f>ROUND(E66*F66,2)</f>
        <v>0</v>
      </c>
      <c r="H66" s="248"/>
      <c r="I66" s="249">
        <f>ROUND(E66*H66,2)</f>
        <v>0</v>
      </c>
      <c r="J66" s="248"/>
      <c r="K66" s="249">
        <f>ROUND(E66*J66,2)</f>
        <v>0</v>
      </c>
      <c r="L66" s="249">
        <v>21</v>
      </c>
      <c r="M66" s="249">
        <f>G66*(1+L66/100)</f>
        <v>0</v>
      </c>
      <c r="N66" s="247">
        <v>0</v>
      </c>
      <c r="O66" s="247">
        <f>ROUND(E66*N66,2)</f>
        <v>0</v>
      </c>
      <c r="P66" s="247">
        <v>0</v>
      </c>
      <c r="Q66" s="247">
        <f>ROUND(E66*P66,2)</f>
        <v>0</v>
      </c>
      <c r="R66" s="249"/>
      <c r="S66" s="249" t="s">
        <v>165</v>
      </c>
      <c r="T66" s="250" t="s">
        <v>129</v>
      </c>
      <c r="U66" s="233">
        <v>0</v>
      </c>
      <c r="V66" s="233">
        <f>ROUND(E66*U66,2)</f>
        <v>0</v>
      </c>
      <c r="W66" s="233"/>
      <c r="X66" s="233" t="s">
        <v>121</v>
      </c>
      <c r="Y66" s="213"/>
      <c r="Z66" s="213"/>
      <c r="AA66" s="213"/>
      <c r="AB66" s="213"/>
      <c r="AC66" s="213"/>
      <c r="AD66" s="213"/>
      <c r="AE66" s="213"/>
      <c r="AF66" s="213"/>
      <c r="AG66" s="213" t="s">
        <v>201</v>
      </c>
      <c r="AH66" s="213"/>
      <c r="AI66" s="213"/>
      <c r="AJ66" s="213"/>
      <c r="AK66" s="213"/>
      <c r="AL66" s="213"/>
      <c r="AM66" s="213"/>
      <c r="AN66" s="213"/>
      <c r="AO66" s="213"/>
      <c r="AP66" s="213"/>
      <c r="AQ66" s="213"/>
      <c r="AR66" s="213"/>
      <c r="AS66" s="213"/>
      <c r="AT66" s="213"/>
      <c r="AU66" s="213"/>
      <c r="AV66" s="213"/>
      <c r="AW66" s="213"/>
      <c r="AX66" s="213"/>
      <c r="AY66" s="213"/>
      <c r="AZ66" s="213"/>
      <c r="BA66" s="213"/>
      <c r="BB66" s="213"/>
      <c r="BC66" s="213"/>
      <c r="BD66" s="213"/>
      <c r="BE66" s="213"/>
      <c r="BF66" s="213"/>
      <c r="BG66" s="213"/>
      <c r="BH66" s="213"/>
    </row>
    <row r="67" spans="1:60" outlineLevel="1" x14ac:dyDescent="0.25">
      <c r="A67" s="230"/>
      <c r="B67" s="231"/>
      <c r="C67" s="263" t="s">
        <v>202</v>
      </c>
      <c r="D67" s="234"/>
      <c r="E67" s="235">
        <v>4</v>
      </c>
      <c r="F67" s="233"/>
      <c r="G67" s="233"/>
      <c r="H67" s="233"/>
      <c r="I67" s="233"/>
      <c r="J67" s="233"/>
      <c r="K67" s="233"/>
      <c r="L67" s="233"/>
      <c r="M67" s="233"/>
      <c r="N67" s="232"/>
      <c r="O67" s="232"/>
      <c r="P67" s="232"/>
      <c r="Q67" s="232"/>
      <c r="R67" s="233"/>
      <c r="S67" s="233"/>
      <c r="T67" s="233"/>
      <c r="U67" s="233"/>
      <c r="V67" s="233"/>
      <c r="W67" s="233"/>
      <c r="X67" s="233"/>
      <c r="Y67" s="213"/>
      <c r="Z67" s="213"/>
      <c r="AA67" s="213"/>
      <c r="AB67" s="213"/>
      <c r="AC67" s="213"/>
      <c r="AD67" s="213"/>
      <c r="AE67" s="213"/>
      <c r="AF67" s="213"/>
      <c r="AG67" s="213" t="s">
        <v>124</v>
      </c>
      <c r="AH67" s="213">
        <v>0</v>
      </c>
      <c r="AI67" s="213"/>
      <c r="AJ67" s="213"/>
      <c r="AK67" s="213"/>
      <c r="AL67" s="213"/>
      <c r="AM67" s="213"/>
      <c r="AN67" s="213"/>
      <c r="AO67" s="213"/>
      <c r="AP67" s="213"/>
      <c r="AQ67" s="213"/>
      <c r="AR67" s="213"/>
      <c r="AS67" s="213"/>
      <c r="AT67" s="213"/>
      <c r="AU67" s="213"/>
      <c r="AV67" s="213"/>
      <c r="AW67" s="213"/>
      <c r="AX67" s="213"/>
      <c r="AY67" s="213"/>
      <c r="AZ67" s="213"/>
      <c r="BA67" s="213"/>
      <c r="BB67" s="213"/>
      <c r="BC67" s="213"/>
      <c r="BD67" s="213"/>
      <c r="BE67" s="213"/>
      <c r="BF67" s="213"/>
      <c r="BG67" s="213"/>
      <c r="BH67" s="213"/>
    </row>
    <row r="68" spans="1:60" ht="20.399999999999999" outlineLevel="1" x14ac:dyDescent="0.25">
      <c r="A68" s="244">
        <v>30</v>
      </c>
      <c r="B68" s="245" t="s">
        <v>207</v>
      </c>
      <c r="C68" s="262" t="s">
        <v>208</v>
      </c>
      <c r="D68" s="246" t="s">
        <v>119</v>
      </c>
      <c r="E68" s="247">
        <v>4</v>
      </c>
      <c r="F68" s="248"/>
      <c r="G68" s="249">
        <f>ROUND(E68*F68,2)</f>
        <v>0</v>
      </c>
      <c r="H68" s="248"/>
      <c r="I68" s="249">
        <f>ROUND(E68*H68,2)</f>
        <v>0</v>
      </c>
      <c r="J68" s="248"/>
      <c r="K68" s="249">
        <f>ROUND(E68*J68,2)</f>
        <v>0</v>
      </c>
      <c r="L68" s="249">
        <v>21</v>
      </c>
      <c r="M68" s="249">
        <f>G68*(1+L68/100)</f>
        <v>0</v>
      </c>
      <c r="N68" s="247">
        <v>0</v>
      </c>
      <c r="O68" s="247">
        <f>ROUND(E68*N68,2)</f>
        <v>0</v>
      </c>
      <c r="P68" s="247">
        <v>0</v>
      </c>
      <c r="Q68" s="247">
        <f>ROUND(E68*P68,2)</f>
        <v>0</v>
      </c>
      <c r="R68" s="249"/>
      <c r="S68" s="249" t="s">
        <v>165</v>
      </c>
      <c r="T68" s="250" t="s">
        <v>129</v>
      </c>
      <c r="U68" s="233">
        <v>0</v>
      </c>
      <c r="V68" s="233">
        <f>ROUND(E68*U68,2)</f>
        <v>0</v>
      </c>
      <c r="W68" s="233"/>
      <c r="X68" s="233" t="s">
        <v>121</v>
      </c>
      <c r="Y68" s="213"/>
      <c r="Z68" s="213"/>
      <c r="AA68" s="213"/>
      <c r="AB68" s="213"/>
      <c r="AC68" s="213"/>
      <c r="AD68" s="213"/>
      <c r="AE68" s="213"/>
      <c r="AF68" s="213"/>
      <c r="AG68" s="213" t="s">
        <v>201</v>
      </c>
      <c r="AH68" s="213"/>
      <c r="AI68" s="213"/>
      <c r="AJ68" s="213"/>
      <c r="AK68" s="213"/>
      <c r="AL68" s="213"/>
      <c r="AM68" s="213"/>
      <c r="AN68" s="213"/>
      <c r="AO68" s="213"/>
      <c r="AP68" s="213"/>
      <c r="AQ68" s="213"/>
      <c r="AR68" s="213"/>
      <c r="AS68" s="213"/>
      <c r="AT68" s="213"/>
      <c r="AU68" s="213"/>
      <c r="AV68" s="213"/>
      <c r="AW68" s="213"/>
      <c r="AX68" s="213"/>
      <c r="AY68" s="213"/>
      <c r="AZ68" s="213"/>
      <c r="BA68" s="213"/>
      <c r="BB68" s="213"/>
      <c r="BC68" s="213"/>
      <c r="BD68" s="213"/>
      <c r="BE68" s="213"/>
      <c r="BF68" s="213"/>
      <c r="BG68" s="213"/>
      <c r="BH68" s="213"/>
    </row>
    <row r="69" spans="1:60" outlineLevel="1" x14ac:dyDescent="0.25">
      <c r="A69" s="230"/>
      <c r="B69" s="231"/>
      <c r="C69" s="263" t="s">
        <v>202</v>
      </c>
      <c r="D69" s="234"/>
      <c r="E69" s="235">
        <v>4</v>
      </c>
      <c r="F69" s="233"/>
      <c r="G69" s="233"/>
      <c r="H69" s="233"/>
      <c r="I69" s="233"/>
      <c r="J69" s="233"/>
      <c r="K69" s="233"/>
      <c r="L69" s="233"/>
      <c r="M69" s="233"/>
      <c r="N69" s="232"/>
      <c r="O69" s="232"/>
      <c r="P69" s="232"/>
      <c r="Q69" s="232"/>
      <c r="R69" s="233"/>
      <c r="S69" s="233"/>
      <c r="T69" s="233"/>
      <c r="U69" s="233"/>
      <c r="V69" s="233"/>
      <c r="W69" s="233"/>
      <c r="X69" s="233"/>
      <c r="Y69" s="213"/>
      <c r="Z69" s="213"/>
      <c r="AA69" s="213"/>
      <c r="AB69" s="213"/>
      <c r="AC69" s="213"/>
      <c r="AD69" s="213"/>
      <c r="AE69" s="213"/>
      <c r="AF69" s="213"/>
      <c r="AG69" s="213" t="s">
        <v>124</v>
      </c>
      <c r="AH69" s="213">
        <v>0</v>
      </c>
      <c r="AI69" s="213"/>
      <c r="AJ69" s="213"/>
      <c r="AK69" s="213"/>
      <c r="AL69" s="213"/>
      <c r="AM69" s="213"/>
      <c r="AN69" s="213"/>
      <c r="AO69" s="213"/>
      <c r="AP69" s="213"/>
      <c r="AQ69" s="213"/>
      <c r="AR69" s="213"/>
      <c r="AS69" s="213"/>
      <c r="AT69" s="213"/>
      <c r="AU69" s="213"/>
      <c r="AV69" s="213"/>
      <c r="AW69" s="213"/>
      <c r="AX69" s="213"/>
      <c r="AY69" s="213"/>
      <c r="AZ69" s="213"/>
      <c r="BA69" s="213"/>
      <c r="BB69" s="213"/>
      <c r="BC69" s="213"/>
      <c r="BD69" s="213"/>
      <c r="BE69" s="213"/>
      <c r="BF69" s="213"/>
      <c r="BG69" s="213"/>
      <c r="BH69" s="213"/>
    </row>
    <row r="70" spans="1:60" ht="20.399999999999999" outlineLevel="1" x14ac:dyDescent="0.25">
      <c r="A70" s="244">
        <v>31</v>
      </c>
      <c r="B70" s="245" t="s">
        <v>209</v>
      </c>
      <c r="C70" s="262" t="s">
        <v>210</v>
      </c>
      <c r="D70" s="246" t="s">
        <v>128</v>
      </c>
      <c r="E70" s="247">
        <v>4</v>
      </c>
      <c r="F70" s="248"/>
      <c r="G70" s="249">
        <f>ROUND(E70*F70,2)</f>
        <v>0</v>
      </c>
      <c r="H70" s="248"/>
      <c r="I70" s="249">
        <f>ROUND(E70*H70,2)</f>
        <v>0</v>
      </c>
      <c r="J70" s="248"/>
      <c r="K70" s="249">
        <f>ROUND(E70*J70,2)</f>
        <v>0</v>
      </c>
      <c r="L70" s="249">
        <v>21</v>
      </c>
      <c r="M70" s="249">
        <f>G70*(1+L70/100)</f>
        <v>0</v>
      </c>
      <c r="N70" s="247">
        <v>2.0000000000000002E-5</v>
      </c>
      <c r="O70" s="247">
        <f>ROUND(E70*N70,2)</f>
        <v>0</v>
      </c>
      <c r="P70" s="247">
        <v>0</v>
      </c>
      <c r="Q70" s="247">
        <f>ROUND(E70*P70,2)</f>
        <v>0</v>
      </c>
      <c r="R70" s="249"/>
      <c r="S70" s="249" t="s">
        <v>165</v>
      </c>
      <c r="T70" s="250" t="s">
        <v>129</v>
      </c>
      <c r="U70" s="233">
        <v>0</v>
      </c>
      <c r="V70" s="233">
        <f>ROUND(E70*U70,2)</f>
        <v>0</v>
      </c>
      <c r="W70" s="233"/>
      <c r="X70" s="233" t="s">
        <v>121</v>
      </c>
      <c r="Y70" s="213"/>
      <c r="Z70" s="213"/>
      <c r="AA70" s="213"/>
      <c r="AB70" s="213"/>
      <c r="AC70" s="213"/>
      <c r="AD70" s="213"/>
      <c r="AE70" s="213"/>
      <c r="AF70" s="213"/>
      <c r="AG70" s="213" t="s">
        <v>201</v>
      </c>
      <c r="AH70" s="213"/>
      <c r="AI70" s="213"/>
      <c r="AJ70" s="213"/>
      <c r="AK70" s="213"/>
      <c r="AL70" s="213"/>
      <c r="AM70" s="213"/>
      <c r="AN70" s="213"/>
      <c r="AO70" s="213"/>
      <c r="AP70" s="213"/>
      <c r="AQ70" s="213"/>
      <c r="AR70" s="213"/>
      <c r="AS70" s="213"/>
      <c r="AT70" s="213"/>
      <c r="AU70" s="213"/>
      <c r="AV70" s="213"/>
      <c r="AW70" s="213"/>
      <c r="AX70" s="213"/>
      <c r="AY70" s="213"/>
      <c r="AZ70" s="213"/>
      <c r="BA70" s="213"/>
      <c r="BB70" s="213"/>
      <c r="BC70" s="213"/>
      <c r="BD70" s="213"/>
      <c r="BE70" s="213"/>
      <c r="BF70" s="213"/>
      <c r="BG70" s="213"/>
      <c r="BH70" s="213"/>
    </row>
    <row r="71" spans="1:60" outlineLevel="1" x14ac:dyDescent="0.25">
      <c r="A71" s="230"/>
      <c r="B71" s="231"/>
      <c r="C71" s="263" t="s">
        <v>211</v>
      </c>
      <c r="D71" s="234"/>
      <c r="E71" s="235">
        <v>4</v>
      </c>
      <c r="F71" s="233"/>
      <c r="G71" s="233"/>
      <c r="H71" s="233"/>
      <c r="I71" s="233"/>
      <c r="J71" s="233"/>
      <c r="K71" s="233"/>
      <c r="L71" s="233"/>
      <c r="M71" s="233"/>
      <c r="N71" s="232"/>
      <c r="O71" s="232"/>
      <c r="P71" s="232"/>
      <c r="Q71" s="232"/>
      <c r="R71" s="233"/>
      <c r="S71" s="233"/>
      <c r="T71" s="233"/>
      <c r="U71" s="233"/>
      <c r="V71" s="233"/>
      <c r="W71" s="233"/>
      <c r="X71" s="233"/>
      <c r="Y71" s="213"/>
      <c r="Z71" s="213"/>
      <c r="AA71" s="213"/>
      <c r="AB71" s="213"/>
      <c r="AC71" s="213"/>
      <c r="AD71" s="213"/>
      <c r="AE71" s="213"/>
      <c r="AF71" s="213"/>
      <c r="AG71" s="213" t="s">
        <v>124</v>
      </c>
      <c r="AH71" s="213">
        <v>0</v>
      </c>
      <c r="AI71" s="213"/>
      <c r="AJ71" s="213"/>
      <c r="AK71" s="213"/>
      <c r="AL71" s="213"/>
      <c r="AM71" s="213"/>
      <c r="AN71" s="213"/>
      <c r="AO71" s="213"/>
      <c r="AP71" s="213"/>
      <c r="AQ71" s="213"/>
      <c r="AR71" s="213"/>
      <c r="AS71" s="213"/>
      <c r="AT71" s="213"/>
      <c r="AU71" s="213"/>
      <c r="AV71" s="213"/>
      <c r="AW71" s="213"/>
      <c r="AX71" s="213"/>
      <c r="AY71" s="213"/>
      <c r="AZ71" s="213"/>
      <c r="BA71" s="213"/>
      <c r="BB71" s="213"/>
      <c r="BC71" s="213"/>
      <c r="BD71" s="213"/>
      <c r="BE71" s="213"/>
      <c r="BF71" s="213"/>
      <c r="BG71" s="213"/>
      <c r="BH71" s="213"/>
    </row>
    <row r="72" spans="1:60" outlineLevel="1" x14ac:dyDescent="0.25">
      <c r="A72" s="244">
        <v>32</v>
      </c>
      <c r="B72" s="245" t="s">
        <v>212</v>
      </c>
      <c r="C72" s="262" t="s">
        <v>213</v>
      </c>
      <c r="D72" s="246" t="s">
        <v>119</v>
      </c>
      <c r="E72" s="247">
        <v>4</v>
      </c>
      <c r="F72" s="248"/>
      <c r="G72" s="249">
        <f>ROUND(E72*F72,2)</f>
        <v>0</v>
      </c>
      <c r="H72" s="248"/>
      <c r="I72" s="249">
        <f>ROUND(E72*H72,2)</f>
        <v>0</v>
      </c>
      <c r="J72" s="248"/>
      <c r="K72" s="249">
        <f>ROUND(E72*J72,2)</f>
        <v>0</v>
      </c>
      <c r="L72" s="249">
        <v>21</v>
      </c>
      <c r="M72" s="249">
        <f>G72*(1+L72/100)</f>
        <v>0</v>
      </c>
      <c r="N72" s="247">
        <v>0</v>
      </c>
      <c r="O72" s="247">
        <f>ROUND(E72*N72,2)</f>
        <v>0</v>
      </c>
      <c r="P72" s="247">
        <v>0</v>
      </c>
      <c r="Q72" s="247">
        <f>ROUND(E72*P72,2)</f>
        <v>0</v>
      </c>
      <c r="R72" s="249"/>
      <c r="S72" s="249" t="s">
        <v>165</v>
      </c>
      <c r="T72" s="250" t="s">
        <v>129</v>
      </c>
      <c r="U72" s="233">
        <v>0</v>
      </c>
      <c r="V72" s="233">
        <f>ROUND(E72*U72,2)</f>
        <v>0</v>
      </c>
      <c r="W72" s="233"/>
      <c r="X72" s="233" t="s">
        <v>121</v>
      </c>
      <c r="Y72" s="213"/>
      <c r="Z72" s="213"/>
      <c r="AA72" s="213"/>
      <c r="AB72" s="213"/>
      <c r="AC72" s="213"/>
      <c r="AD72" s="213"/>
      <c r="AE72" s="213"/>
      <c r="AF72" s="213"/>
      <c r="AG72" s="213" t="s">
        <v>201</v>
      </c>
      <c r="AH72" s="213"/>
      <c r="AI72" s="213"/>
      <c r="AJ72" s="213"/>
      <c r="AK72" s="213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213"/>
      <c r="AW72" s="213"/>
      <c r="AX72" s="213"/>
      <c r="AY72" s="213"/>
      <c r="AZ72" s="213"/>
      <c r="BA72" s="213"/>
      <c r="BB72" s="213"/>
      <c r="BC72" s="213"/>
      <c r="BD72" s="213"/>
      <c r="BE72" s="213"/>
      <c r="BF72" s="213"/>
      <c r="BG72" s="213"/>
      <c r="BH72" s="213"/>
    </row>
    <row r="73" spans="1:60" outlineLevel="1" x14ac:dyDescent="0.25">
      <c r="A73" s="230"/>
      <c r="B73" s="231"/>
      <c r="C73" s="263" t="s">
        <v>202</v>
      </c>
      <c r="D73" s="234"/>
      <c r="E73" s="235">
        <v>4</v>
      </c>
      <c r="F73" s="233"/>
      <c r="G73" s="233"/>
      <c r="H73" s="233"/>
      <c r="I73" s="233"/>
      <c r="J73" s="233"/>
      <c r="K73" s="233"/>
      <c r="L73" s="233"/>
      <c r="M73" s="233"/>
      <c r="N73" s="232"/>
      <c r="O73" s="232"/>
      <c r="P73" s="232"/>
      <c r="Q73" s="232"/>
      <c r="R73" s="233"/>
      <c r="S73" s="233"/>
      <c r="T73" s="233"/>
      <c r="U73" s="233"/>
      <c r="V73" s="233"/>
      <c r="W73" s="233"/>
      <c r="X73" s="233"/>
      <c r="Y73" s="213"/>
      <c r="Z73" s="213"/>
      <c r="AA73" s="213"/>
      <c r="AB73" s="213"/>
      <c r="AC73" s="213"/>
      <c r="AD73" s="213"/>
      <c r="AE73" s="213"/>
      <c r="AF73" s="213"/>
      <c r="AG73" s="213" t="s">
        <v>124</v>
      </c>
      <c r="AH73" s="213">
        <v>0</v>
      </c>
      <c r="AI73" s="213"/>
      <c r="AJ73" s="213"/>
      <c r="AK73" s="213"/>
      <c r="AL73" s="213"/>
      <c r="AM73" s="213"/>
      <c r="AN73" s="213"/>
      <c r="AO73" s="213"/>
      <c r="AP73" s="213"/>
      <c r="AQ73" s="213"/>
      <c r="AR73" s="213"/>
      <c r="AS73" s="213"/>
      <c r="AT73" s="213"/>
      <c r="AU73" s="213"/>
      <c r="AV73" s="213"/>
      <c r="AW73" s="213"/>
      <c r="AX73" s="213"/>
      <c r="AY73" s="213"/>
      <c r="AZ73" s="213"/>
      <c r="BA73" s="213"/>
      <c r="BB73" s="213"/>
      <c r="BC73" s="213"/>
      <c r="BD73" s="213"/>
      <c r="BE73" s="213"/>
      <c r="BF73" s="213"/>
      <c r="BG73" s="213"/>
      <c r="BH73" s="213"/>
    </row>
    <row r="74" spans="1:60" ht="20.399999999999999" outlineLevel="1" x14ac:dyDescent="0.25">
      <c r="A74" s="244">
        <v>33</v>
      </c>
      <c r="B74" s="245" t="s">
        <v>214</v>
      </c>
      <c r="C74" s="262" t="s">
        <v>215</v>
      </c>
      <c r="D74" s="246" t="s">
        <v>128</v>
      </c>
      <c r="E74" s="247">
        <v>4</v>
      </c>
      <c r="F74" s="248"/>
      <c r="G74" s="249">
        <f>ROUND(E74*F74,2)</f>
        <v>0</v>
      </c>
      <c r="H74" s="248"/>
      <c r="I74" s="249">
        <f>ROUND(E74*H74,2)</f>
        <v>0</v>
      </c>
      <c r="J74" s="248"/>
      <c r="K74" s="249">
        <f>ROUND(E74*J74,2)</f>
        <v>0</v>
      </c>
      <c r="L74" s="249">
        <v>21</v>
      </c>
      <c r="M74" s="249">
        <f>G74*(1+L74/100)</f>
        <v>0</v>
      </c>
      <c r="N74" s="247">
        <v>0</v>
      </c>
      <c r="O74" s="247">
        <f>ROUND(E74*N74,2)</f>
        <v>0</v>
      </c>
      <c r="P74" s="247">
        <v>0</v>
      </c>
      <c r="Q74" s="247">
        <f>ROUND(E74*P74,2)</f>
        <v>0</v>
      </c>
      <c r="R74" s="249"/>
      <c r="S74" s="249" t="s">
        <v>165</v>
      </c>
      <c r="T74" s="250" t="s">
        <v>129</v>
      </c>
      <c r="U74" s="233">
        <v>0</v>
      </c>
      <c r="V74" s="233">
        <f>ROUND(E74*U74,2)</f>
        <v>0</v>
      </c>
      <c r="W74" s="233"/>
      <c r="X74" s="233" t="s">
        <v>121</v>
      </c>
      <c r="Y74" s="213"/>
      <c r="Z74" s="213"/>
      <c r="AA74" s="213"/>
      <c r="AB74" s="213"/>
      <c r="AC74" s="213"/>
      <c r="AD74" s="213"/>
      <c r="AE74" s="213"/>
      <c r="AF74" s="213"/>
      <c r="AG74" s="213" t="s">
        <v>201</v>
      </c>
      <c r="AH74" s="213"/>
      <c r="AI74" s="213"/>
      <c r="AJ74" s="213"/>
      <c r="AK74" s="213"/>
      <c r="AL74" s="213"/>
      <c r="AM74" s="213"/>
      <c r="AN74" s="213"/>
      <c r="AO74" s="213"/>
      <c r="AP74" s="213"/>
      <c r="AQ74" s="213"/>
      <c r="AR74" s="213"/>
      <c r="AS74" s="213"/>
      <c r="AT74" s="213"/>
      <c r="AU74" s="213"/>
      <c r="AV74" s="213"/>
      <c r="AW74" s="213"/>
      <c r="AX74" s="213"/>
      <c r="AY74" s="213"/>
      <c r="AZ74" s="213"/>
      <c r="BA74" s="213"/>
      <c r="BB74" s="213"/>
      <c r="BC74" s="213"/>
      <c r="BD74" s="213"/>
      <c r="BE74" s="213"/>
      <c r="BF74" s="213"/>
      <c r="BG74" s="213"/>
      <c r="BH74" s="213"/>
    </row>
    <row r="75" spans="1:60" outlineLevel="1" x14ac:dyDescent="0.25">
      <c r="A75" s="230"/>
      <c r="B75" s="231"/>
      <c r="C75" s="263" t="s">
        <v>211</v>
      </c>
      <c r="D75" s="234"/>
      <c r="E75" s="235">
        <v>4</v>
      </c>
      <c r="F75" s="233"/>
      <c r="G75" s="233"/>
      <c r="H75" s="233"/>
      <c r="I75" s="233"/>
      <c r="J75" s="233"/>
      <c r="K75" s="233"/>
      <c r="L75" s="233"/>
      <c r="M75" s="233"/>
      <c r="N75" s="232"/>
      <c r="O75" s="232"/>
      <c r="P75" s="232"/>
      <c r="Q75" s="232"/>
      <c r="R75" s="233"/>
      <c r="S75" s="233"/>
      <c r="T75" s="233"/>
      <c r="U75" s="233"/>
      <c r="V75" s="233"/>
      <c r="W75" s="233"/>
      <c r="X75" s="233"/>
      <c r="Y75" s="213"/>
      <c r="Z75" s="213"/>
      <c r="AA75" s="213"/>
      <c r="AB75" s="213"/>
      <c r="AC75" s="213"/>
      <c r="AD75" s="213"/>
      <c r="AE75" s="213"/>
      <c r="AF75" s="213"/>
      <c r="AG75" s="213" t="s">
        <v>124</v>
      </c>
      <c r="AH75" s="213">
        <v>0</v>
      </c>
      <c r="AI75" s="213"/>
      <c r="AJ75" s="213"/>
      <c r="AK75" s="213"/>
      <c r="AL75" s="213"/>
      <c r="AM75" s="213"/>
      <c r="AN75" s="213"/>
      <c r="AO75" s="213"/>
      <c r="AP75" s="213"/>
      <c r="AQ75" s="213"/>
      <c r="AR75" s="213"/>
      <c r="AS75" s="213"/>
      <c r="AT75" s="213"/>
      <c r="AU75" s="213"/>
      <c r="AV75" s="213"/>
      <c r="AW75" s="213"/>
      <c r="AX75" s="213"/>
      <c r="AY75" s="213"/>
      <c r="AZ75" s="213"/>
      <c r="BA75" s="213"/>
      <c r="BB75" s="213"/>
      <c r="BC75" s="213"/>
      <c r="BD75" s="213"/>
      <c r="BE75" s="213"/>
      <c r="BF75" s="213"/>
      <c r="BG75" s="213"/>
      <c r="BH75" s="213"/>
    </row>
    <row r="76" spans="1:60" ht="20.399999999999999" outlineLevel="1" x14ac:dyDescent="0.25">
      <c r="A76" s="244">
        <v>34</v>
      </c>
      <c r="B76" s="245" t="s">
        <v>216</v>
      </c>
      <c r="C76" s="262" t="s">
        <v>217</v>
      </c>
      <c r="D76" s="246" t="s">
        <v>218</v>
      </c>
      <c r="E76" s="247">
        <v>4.0000000000000001E-3</v>
      </c>
      <c r="F76" s="248"/>
      <c r="G76" s="249">
        <f>ROUND(E76*F76,2)</f>
        <v>0</v>
      </c>
      <c r="H76" s="248"/>
      <c r="I76" s="249">
        <f>ROUND(E76*H76,2)</f>
        <v>0</v>
      </c>
      <c r="J76" s="248"/>
      <c r="K76" s="249">
        <f>ROUND(E76*J76,2)</f>
        <v>0</v>
      </c>
      <c r="L76" s="249">
        <v>21</v>
      </c>
      <c r="M76" s="249">
        <f>G76*(1+L76/100)</f>
        <v>0</v>
      </c>
      <c r="N76" s="247">
        <v>0</v>
      </c>
      <c r="O76" s="247">
        <f>ROUND(E76*N76,2)</f>
        <v>0</v>
      </c>
      <c r="P76" s="247">
        <v>0</v>
      </c>
      <c r="Q76" s="247">
        <f>ROUND(E76*P76,2)</f>
        <v>0</v>
      </c>
      <c r="R76" s="249"/>
      <c r="S76" s="249" t="s">
        <v>165</v>
      </c>
      <c r="T76" s="250" t="s">
        <v>129</v>
      </c>
      <c r="U76" s="233">
        <v>0</v>
      </c>
      <c r="V76" s="233">
        <f>ROUND(E76*U76,2)</f>
        <v>0</v>
      </c>
      <c r="W76" s="233"/>
      <c r="X76" s="233" t="s">
        <v>121</v>
      </c>
      <c r="Y76" s="213"/>
      <c r="Z76" s="213"/>
      <c r="AA76" s="213"/>
      <c r="AB76" s="213"/>
      <c r="AC76" s="213"/>
      <c r="AD76" s="213"/>
      <c r="AE76" s="213"/>
      <c r="AF76" s="213"/>
      <c r="AG76" s="213" t="s">
        <v>201</v>
      </c>
      <c r="AH76" s="213"/>
      <c r="AI76" s="213"/>
      <c r="AJ76" s="213"/>
      <c r="AK76" s="213"/>
      <c r="AL76" s="213"/>
      <c r="AM76" s="213"/>
      <c r="AN76" s="213"/>
      <c r="AO76" s="213"/>
      <c r="AP76" s="213"/>
      <c r="AQ76" s="213"/>
      <c r="AR76" s="213"/>
      <c r="AS76" s="213"/>
      <c r="AT76" s="213"/>
      <c r="AU76" s="213"/>
      <c r="AV76" s="213"/>
      <c r="AW76" s="213"/>
      <c r="AX76" s="213"/>
      <c r="AY76" s="213"/>
      <c r="AZ76" s="213"/>
      <c r="BA76" s="213"/>
      <c r="BB76" s="213"/>
      <c r="BC76" s="213"/>
      <c r="BD76" s="213"/>
      <c r="BE76" s="213"/>
      <c r="BF76" s="213"/>
      <c r="BG76" s="213"/>
      <c r="BH76" s="213"/>
    </row>
    <row r="77" spans="1:60" outlineLevel="1" x14ac:dyDescent="0.25">
      <c r="A77" s="230"/>
      <c r="B77" s="231"/>
      <c r="C77" s="263" t="s">
        <v>219</v>
      </c>
      <c r="D77" s="234"/>
      <c r="E77" s="235">
        <v>4.0000000000000001E-3</v>
      </c>
      <c r="F77" s="233"/>
      <c r="G77" s="233"/>
      <c r="H77" s="233"/>
      <c r="I77" s="233"/>
      <c r="J77" s="233"/>
      <c r="K77" s="233"/>
      <c r="L77" s="233"/>
      <c r="M77" s="233"/>
      <c r="N77" s="232"/>
      <c r="O77" s="232"/>
      <c r="P77" s="232"/>
      <c r="Q77" s="232"/>
      <c r="R77" s="233"/>
      <c r="S77" s="233"/>
      <c r="T77" s="233"/>
      <c r="U77" s="233"/>
      <c r="V77" s="233"/>
      <c r="W77" s="233"/>
      <c r="X77" s="233"/>
      <c r="Y77" s="213"/>
      <c r="Z77" s="213"/>
      <c r="AA77" s="213"/>
      <c r="AB77" s="213"/>
      <c r="AC77" s="213"/>
      <c r="AD77" s="213"/>
      <c r="AE77" s="213"/>
      <c r="AF77" s="213"/>
      <c r="AG77" s="213" t="s">
        <v>124</v>
      </c>
      <c r="AH77" s="213">
        <v>0</v>
      </c>
      <c r="AI77" s="213"/>
      <c r="AJ77" s="213"/>
      <c r="AK77" s="213"/>
      <c r="AL77" s="213"/>
      <c r="AM77" s="213"/>
      <c r="AN77" s="213"/>
      <c r="AO77" s="213"/>
      <c r="AP77" s="213"/>
      <c r="AQ77" s="213"/>
      <c r="AR77" s="213"/>
      <c r="AS77" s="213"/>
      <c r="AT77" s="213"/>
      <c r="AU77" s="213"/>
      <c r="AV77" s="213"/>
      <c r="AW77" s="213"/>
      <c r="AX77" s="213"/>
      <c r="AY77" s="213"/>
      <c r="AZ77" s="213"/>
      <c r="BA77" s="213"/>
      <c r="BB77" s="213"/>
      <c r="BC77" s="213"/>
      <c r="BD77" s="213"/>
      <c r="BE77" s="213"/>
      <c r="BF77" s="213"/>
      <c r="BG77" s="213"/>
      <c r="BH77" s="213"/>
    </row>
    <row r="78" spans="1:60" outlineLevel="1" x14ac:dyDescent="0.25">
      <c r="A78" s="244">
        <v>35</v>
      </c>
      <c r="B78" s="245" t="s">
        <v>220</v>
      </c>
      <c r="C78" s="262" t="s">
        <v>221</v>
      </c>
      <c r="D78" s="246" t="s">
        <v>134</v>
      </c>
      <c r="E78" s="247">
        <v>0.4</v>
      </c>
      <c r="F78" s="248"/>
      <c r="G78" s="249">
        <f>ROUND(E78*F78,2)</f>
        <v>0</v>
      </c>
      <c r="H78" s="248"/>
      <c r="I78" s="249">
        <f>ROUND(E78*H78,2)</f>
        <v>0</v>
      </c>
      <c r="J78" s="248"/>
      <c r="K78" s="249">
        <f>ROUND(E78*J78,2)</f>
        <v>0</v>
      </c>
      <c r="L78" s="249">
        <v>21</v>
      </c>
      <c r="M78" s="249">
        <f>G78*(1+L78/100)</f>
        <v>0</v>
      </c>
      <c r="N78" s="247">
        <v>0</v>
      </c>
      <c r="O78" s="247">
        <f>ROUND(E78*N78,2)</f>
        <v>0</v>
      </c>
      <c r="P78" s="247">
        <v>0</v>
      </c>
      <c r="Q78" s="247">
        <f>ROUND(E78*P78,2)</f>
        <v>0</v>
      </c>
      <c r="R78" s="249"/>
      <c r="S78" s="249" t="s">
        <v>165</v>
      </c>
      <c r="T78" s="250" t="s">
        <v>129</v>
      </c>
      <c r="U78" s="233">
        <v>0</v>
      </c>
      <c r="V78" s="233">
        <f>ROUND(E78*U78,2)</f>
        <v>0</v>
      </c>
      <c r="W78" s="233"/>
      <c r="X78" s="233" t="s">
        <v>121</v>
      </c>
      <c r="Y78" s="213"/>
      <c r="Z78" s="213"/>
      <c r="AA78" s="213"/>
      <c r="AB78" s="213"/>
      <c r="AC78" s="213"/>
      <c r="AD78" s="213"/>
      <c r="AE78" s="213"/>
      <c r="AF78" s="213"/>
      <c r="AG78" s="213" t="s">
        <v>201</v>
      </c>
      <c r="AH78" s="213"/>
      <c r="AI78" s="213"/>
      <c r="AJ78" s="213"/>
      <c r="AK78" s="213"/>
      <c r="AL78" s="213"/>
      <c r="AM78" s="213"/>
      <c r="AN78" s="213"/>
      <c r="AO78" s="213"/>
      <c r="AP78" s="213"/>
      <c r="AQ78" s="213"/>
      <c r="AR78" s="213"/>
      <c r="AS78" s="213"/>
      <c r="AT78" s="213"/>
      <c r="AU78" s="213"/>
      <c r="AV78" s="213"/>
      <c r="AW78" s="213"/>
      <c r="AX78" s="213"/>
      <c r="AY78" s="213"/>
      <c r="AZ78" s="213"/>
      <c r="BA78" s="213"/>
      <c r="BB78" s="213"/>
      <c r="BC78" s="213"/>
      <c r="BD78" s="213"/>
      <c r="BE78" s="213"/>
      <c r="BF78" s="213"/>
      <c r="BG78" s="213"/>
      <c r="BH78" s="213"/>
    </row>
    <row r="79" spans="1:60" outlineLevel="1" x14ac:dyDescent="0.25">
      <c r="A79" s="230"/>
      <c r="B79" s="231"/>
      <c r="C79" s="263" t="s">
        <v>222</v>
      </c>
      <c r="D79" s="234"/>
      <c r="E79" s="235">
        <v>0.4</v>
      </c>
      <c r="F79" s="233"/>
      <c r="G79" s="233"/>
      <c r="H79" s="233"/>
      <c r="I79" s="233"/>
      <c r="J79" s="233"/>
      <c r="K79" s="233"/>
      <c r="L79" s="233"/>
      <c r="M79" s="233"/>
      <c r="N79" s="232"/>
      <c r="O79" s="232"/>
      <c r="P79" s="232"/>
      <c r="Q79" s="232"/>
      <c r="R79" s="233"/>
      <c r="S79" s="233"/>
      <c r="T79" s="233"/>
      <c r="U79" s="233"/>
      <c r="V79" s="233"/>
      <c r="W79" s="233"/>
      <c r="X79" s="233"/>
      <c r="Y79" s="213"/>
      <c r="Z79" s="213"/>
      <c r="AA79" s="213"/>
      <c r="AB79" s="213"/>
      <c r="AC79" s="213"/>
      <c r="AD79" s="213"/>
      <c r="AE79" s="213"/>
      <c r="AF79" s="213"/>
      <c r="AG79" s="213" t="s">
        <v>124</v>
      </c>
      <c r="AH79" s="213">
        <v>0</v>
      </c>
      <c r="AI79" s="213"/>
      <c r="AJ79" s="213"/>
      <c r="AK79" s="213"/>
      <c r="AL79" s="213"/>
      <c r="AM79" s="213"/>
      <c r="AN79" s="213"/>
      <c r="AO79" s="213"/>
      <c r="AP79" s="213"/>
      <c r="AQ79" s="213"/>
      <c r="AR79" s="213"/>
      <c r="AS79" s="213"/>
      <c r="AT79" s="213"/>
      <c r="AU79" s="213"/>
      <c r="AV79" s="213"/>
      <c r="AW79" s="213"/>
      <c r="AX79" s="213"/>
      <c r="AY79" s="213"/>
      <c r="AZ79" s="213"/>
      <c r="BA79" s="213"/>
      <c r="BB79" s="213"/>
      <c r="BC79" s="213"/>
      <c r="BD79" s="213"/>
      <c r="BE79" s="213"/>
      <c r="BF79" s="213"/>
      <c r="BG79" s="213"/>
      <c r="BH79" s="213"/>
    </row>
    <row r="80" spans="1:60" outlineLevel="1" x14ac:dyDescent="0.25">
      <c r="A80" s="244">
        <v>36</v>
      </c>
      <c r="B80" s="245" t="s">
        <v>223</v>
      </c>
      <c r="C80" s="262" t="s">
        <v>224</v>
      </c>
      <c r="D80" s="246" t="s">
        <v>134</v>
      </c>
      <c r="E80" s="247">
        <v>0.4</v>
      </c>
      <c r="F80" s="248"/>
      <c r="G80" s="249">
        <f>ROUND(E80*F80,2)</f>
        <v>0</v>
      </c>
      <c r="H80" s="248"/>
      <c r="I80" s="249">
        <f>ROUND(E80*H80,2)</f>
        <v>0</v>
      </c>
      <c r="J80" s="248"/>
      <c r="K80" s="249">
        <f>ROUND(E80*J80,2)</f>
        <v>0</v>
      </c>
      <c r="L80" s="249">
        <v>21</v>
      </c>
      <c r="M80" s="249">
        <f>G80*(1+L80/100)</f>
        <v>0</v>
      </c>
      <c r="N80" s="247">
        <v>0</v>
      </c>
      <c r="O80" s="247">
        <f>ROUND(E80*N80,2)</f>
        <v>0</v>
      </c>
      <c r="P80" s="247">
        <v>0</v>
      </c>
      <c r="Q80" s="247">
        <f>ROUND(E80*P80,2)</f>
        <v>0</v>
      </c>
      <c r="R80" s="249"/>
      <c r="S80" s="249" t="s">
        <v>165</v>
      </c>
      <c r="T80" s="250" t="s">
        <v>129</v>
      </c>
      <c r="U80" s="233">
        <v>0</v>
      </c>
      <c r="V80" s="233">
        <f>ROUND(E80*U80,2)</f>
        <v>0</v>
      </c>
      <c r="W80" s="233"/>
      <c r="X80" s="233" t="s">
        <v>121</v>
      </c>
      <c r="Y80" s="213"/>
      <c r="Z80" s="213"/>
      <c r="AA80" s="213"/>
      <c r="AB80" s="213"/>
      <c r="AC80" s="213"/>
      <c r="AD80" s="213"/>
      <c r="AE80" s="213"/>
      <c r="AF80" s="213"/>
      <c r="AG80" s="213" t="s">
        <v>201</v>
      </c>
      <c r="AH80" s="213"/>
      <c r="AI80" s="213"/>
      <c r="AJ80" s="213"/>
      <c r="AK80" s="213"/>
      <c r="AL80" s="213"/>
      <c r="AM80" s="213"/>
      <c r="AN80" s="213"/>
      <c r="AO80" s="213"/>
      <c r="AP80" s="213"/>
      <c r="AQ80" s="213"/>
      <c r="AR80" s="213"/>
      <c r="AS80" s="213"/>
      <c r="AT80" s="213"/>
      <c r="AU80" s="213"/>
      <c r="AV80" s="213"/>
      <c r="AW80" s="213"/>
      <c r="AX80" s="213"/>
      <c r="AY80" s="213"/>
      <c r="AZ80" s="213"/>
      <c r="BA80" s="213"/>
      <c r="BB80" s="213"/>
      <c r="BC80" s="213"/>
      <c r="BD80" s="213"/>
      <c r="BE80" s="213"/>
      <c r="BF80" s="213"/>
      <c r="BG80" s="213"/>
      <c r="BH80" s="213"/>
    </row>
    <row r="81" spans="1:60" outlineLevel="1" x14ac:dyDescent="0.25">
      <c r="A81" s="230"/>
      <c r="B81" s="231"/>
      <c r="C81" s="263" t="s">
        <v>222</v>
      </c>
      <c r="D81" s="234"/>
      <c r="E81" s="235">
        <v>0.4</v>
      </c>
      <c r="F81" s="233"/>
      <c r="G81" s="233"/>
      <c r="H81" s="233"/>
      <c r="I81" s="233"/>
      <c r="J81" s="233"/>
      <c r="K81" s="233"/>
      <c r="L81" s="233"/>
      <c r="M81" s="233"/>
      <c r="N81" s="232"/>
      <c r="O81" s="232"/>
      <c r="P81" s="232"/>
      <c r="Q81" s="232"/>
      <c r="R81" s="233"/>
      <c r="S81" s="233"/>
      <c r="T81" s="233"/>
      <c r="U81" s="233"/>
      <c r="V81" s="233"/>
      <c r="W81" s="233"/>
      <c r="X81" s="233"/>
      <c r="Y81" s="213"/>
      <c r="Z81" s="213"/>
      <c r="AA81" s="213"/>
      <c r="AB81" s="213"/>
      <c r="AC81" s="213"/>
      <c r="AD81" s="213"/>
      <c r="AE81" s="213"/>
      <c r="AF81" s="213"/>
      <c r="AG81" s="213" t="s">
        <v>124</v>
      </c>
      <c r="AH81" s="213">
        <v>0</v>
      </c>
      <c r="AI81" s="213"/>
      <c r="AJ81" s="213"/>
      <c r="AK81" s="213"/>
      <c r="AL81" s="213"/>
      <c r="AM81" s="213"/>
      <c r="AN81" s="213"/>
      <c r="AO81" s="213"/>
      <c r="AP81" s="213"/>
      <c r="AQ81" s="213"/>
      <c r="AR81" s="213"/>
      <c r="AS81" s="213"/>
      <c r="AT81" s="213"/>
      <c r="AU81" s="213"/>
      <c r="AV81" s="213"/>
      <c r="AW81" s="213"/>
      <c r="AX81" s="213"/>
      <c r="AY81" s="213"/>
      <c r="AZ81" s="213"/>
      <c r="BA81" s="213"/>
      <c r="BB81" s="213"/>
      <c r="BC81" s="213"/>
      <c r="BD81" s="213"/>
      <c r="BE81" s="213"/>
      <c r="BF81" s="213"/>
      <c r="BG81" s="213"/>
      <c r="BH81" s="213"/>
    </row>
    <row r="82" spans="1:60" outlineLevel="1" x14ac:dyDescent="0.25">
      <c r="A82" s="244">
        <v>37</v>
      </c>
      <c r="B82" s="245" t="s">
        <v>225</v>
      </c>
      <c r="C82" s="262" t="s">
        <v>226</v>
      </c>
      <c r="D82" s="246" t="s">
        <v>227</v>
      </c>
      <c r="E82" s="247">
        <v>20</v>
      </c>
      <c r="F82" s="248"/>
      <c r="G82" s="249">
        <f>ROUND(E82*F82,2)</f>
        <v>0</v>
      </c>
      <c r="H82" s="248"/>
      <c r="I82" s="249">
        <f>ROUND(E82*H82,2)</f>
        <v>0</v>
      </c>
      <c r="J82" s="248"/>
      <c r="K82" s="249">
        <f>ROUND(E82*J82,2)</f>
        <v>0</v>
      </c>
      <c r="L82" s="249">
        <v>21</v>
      </c>
      <c r="M82" s="249">
        <f>G82*(1+L82/100)</f>
        <v>0</v>
      </c>
      <c r="N82" s="247">
        <v>0</v>
      </c>
      <c r="O82" s="247">
        <f>ROUND(E82*N82,2)</f>
        <v>0</v>
      </c>
      <c r="P82" s="247">
        <v>0</v>
      </c>
      <c r="Q82" s="247">
        <f>ROUND(E82*P82,2)</f>
        <v>0</v>
      </c>
      <c r="R82" s="249"/>
      <c r="S82" s="249" t="s">
        <v>165</v>
      </c>
      <c r="T82" s="250" t="s">
        <v>129</v>
      </c>
      <c r="U82" s="233">
        <v>0</v>
      </c>
      <c r="V82" s="233">
        <f>ROUND(E82*U82,2)</f>
        <v>0</v>
      </c>
      <c r="W82" s="233"/>
      <c r="X82" s="233" t="s">
        <v>196</v>
      </c>
      <c r="Y82" s="213"/>
      <c r="Z82" s="213"/>
      <c r="AA82" s="213"/>
      <c r="AB82" s="213"/>
      <c r="AC82" s="213"/>
      <c r="AD82" s="213"/>
      <c r="AE82" s="213"/>
      <c r="AF82" s="213"/>
      <c r="AG82" s="213" t="s">
        <v>228</v>
      </c>
      <c r="AH82" s="213"/>
      <c r="AI82" s="213"/>
      <c r="AJ82" s="213"/>
      <c r="AK82" s="213"/>
      <c r="AL82" s="213"/>
      <c r="AM82" s="213"/>
      <c r="AN82" s="213"/>
      <c r="AO82" s="213"/>
      <c r="AP82" s="213"/>
      <c r="AQ82" s="213"/>
      <c r="AR82" s="213"/>
      <c r="AS82" s="213"/>
      <c r="AT82" s="213"/>
      <c r="AU82" s="213"/>
      <c r="AV82" s="213"/>
      <c r="AW82" s="213"/>
      <c r="AX82" s="213"/>
      <c r="AY82" s="213"/>
      <c r="AZ82" s="213"/>
      <c r="BA82" s="213"/>
      <c r="BB82" s="213"/>
      <c r="BC82" s="213"/>
      <c r="BD82" s="213"/>
      <c r="BE82" s="213"/>
      <c r="BF82" s="213"/>
      <c r="BG82" s="213"/>
      <c r="BH82" s="213"/>
    </row>
    <row r="83" spans="1:60" outlineLevel="1" x14ac:dyDescent="0.25">
      <c r="A83" s="230"/>
      <c r="B83" s="231"/>
      <c r="C83" s="263" t="s">
        <v>229</v>
      </c>
      <c r="D83" s="234"/>
      <c r="E83" s="235">
        <v>20</v>
      </c>
      <c r="F83" s="233"/>
      <c r="G83" s="233"/>
      <c r="H83" s="233"/>
      <c r="I83" s="233"/>
      <c r="J83" s="233"/>
      <c r="K83" s="233"/>
      <c r="L83" s="233"/>
      <c r="M83" s="233"/>
      <c r="N83" s="232"/>
      <c r="O83" s="232"/>
      <c r="P83" s="232"/>
      <c r="Q83" s="232"/>
      <c r="R83" s="233"/>
      <c r="S83" s="233"/>
      <c r="T83" s="233"/>
      <c r="U83" s="233"/>
      <c r="V83" s="233"/>
      <c r="W83" s="233"/>
      <c r="X83" s="233"/>
      <c r="Y83" s="213"/>
      <c r="Z83" s="213"/>
      <c r="AA83" s="213"/>
      <c r="AB83" s="213"/>
      <c r="AC83" s="213"/>
      <c r="AD83" s="213"/>
      <c r="AE83" s="213"/>
      <c r="AF83" s="213"/>
      <c r="AG83" s="213" t="s">
        <v>124</v>
      </c>
      <c r="AH83" s="213">
        <v>0</v>
      </c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</row>
    <row r="84" spans="1:60" outlineLevel="1" x14ac:dyDescent="0.25">
      <c r="A84" s="244">
        <v>38</v>
      </c>
      <c r="B84" s="245" t="s">
        <v>230</v>
      </c>
      <c r="C84" s="262" t="s">
        <v>231</v>
      </c>
      <c r="D84" s="246" t="s">
        <v>134</v>
      </c>
      <c r="E84" s="247">
        <v>0.53200000000000003</v>
      </c>
      <c r="F84" s="248"/>
      <c r="G84" s="249">
        <f>ROUND(E84*F84,2)</f>
        <v>0</v>
      </c>
      <c r="H84" s="248"/>
      <c r="I84" s="249">
        <f>ROUND(E84*H84,2)</f>
        <v>0</v>
      </c>
      <c r="J84" s="248"/>
      <c r="K84" s="249">
        <f>ROUND(E84*J84,2)</f>
        <v>0</v>
      </c>
      <c r="L84" s="249">
        <v>21</v>
      </c>
      <c r="M84" s="249">
        <f>G84*(1+L84/100)</f>
        <v>0</v>
      </c>
      <c r="N84" s="247">
        <v>0.6</v>
      </c>
      <c r="O84" s="247">
        <f>ROUND(E84*N84,2)</f>
        <v>0.32</v>
      </c>
      <c r="P84" s="247">
        <v>0</v>
      </c>
      <c r="Q84" s="247">
        <f>ROUND(E84*P84,2)</f>
        <v>0</v>
      </c>
      <c r="R84" s="249"/>
      <c r="S84" s="249" t="s">
        <v>165</v>
      </c>
      <c r="T84" s="250" t="s">
        <v>129</v>
      </c>
      <c r="U84" s="233">
        <v>0</v>
      </c>
      <c r="V84" s="233">
        <f>ROUND(E84*U84,2)</f>
        <v>0</v>
      </c>
      <c r="W84" s="233"/>
      <c r="X84" s="233" t="s">
        <v>196</v>
      </c>
      <c r="Y84" s="213"/>
      <c r="Z84" s="213"/>
      <c r="AA84" s="213"/>
      <c r="AB84" s="213"/>
      <c r="AC84" s="213"/>
      <c r="AD84" s="213"/>
      <c r="AE84" s="213"/>
      <c r="AF84" s="213"/>
      <c r="AG84" s="213" t="s">
        <v>228</v>
      </c>
      <c r="AH84" s="213"/>
      <c r="AI84" s="213"/>
      <c r="AJ84" s="213"/>
      <c r="AK84" s="213"/>
      <c r="AL84" s="213"/>
      <c r="AM84" s="213"/>
      <c r="AN84" s="213"/>
      <c r="AO84" s="213"/>
      <c r="AP84" s="213"/>
      <c r="AQ84" s="213"/>
      <c r="AR84" s="213"/>
      <c r="AS84" s="213"/>
      <c r="AT84" s="213"/>
      <c r="AU84" s="213"/>
      <c r="AV84" s="213"/>
      <c r="AW84" s="213"/>
      <c r="AX84" s="213"/>
      <c r="AY84" s="213"/>
      <c r="AZ84" s="213"/>
      <c r="BA84" s="213"/>
      <c r="BB84" s="213"/>
      <c r="BC84" s="213"/>
      <c r="BD84" s="213"/>
      <c r="BE84" s="213"/>
      <c r="BF84" s="213"/>
      <c r="BG84" s="213"/>
      <c r="BH84" s="213"/>
    </row>
    <row r="85" spans="1:60" outlineLevel="1" x14ac:dyDescent="0.25">
      <c r="A85" s="230"/>
      <c r="B85" s="231"/>
      <c r="C85" s="263" t="s">
        <v>232</v>
      </c>
      <c r="D85" s="234"/>
      <c r="E85" s="235">
        <v>0.53200000000000003</v>
      </c>
      <c r="F85" s="233"/>
      <c r="G85" s="233"/>
      <c r="H85" s="233"/>
      <c r="I85" s="233"/>
      <c r="J85" s="233"/>
      <c r="K85" s="233"/>
      <c r="L85" s="233"/>
      <c r="M85" s="233"/>
      <c r="N85" s="232"/>
      <c r="O85" s="232"/>
      <c r="P85" s="232"/>
      <c r="Q85" s="232"/>
      <c r="R85" s="233"/>
      <c r="S85" s="233"/>
      <c r="T85" s="233"/>
      <c r="U85" s="233"/>
      <c r="V85" s="233"/>
      <c r="W85" s="233"/>
      <c r="X85" s="233"/>
      <c r="Y85" s="213"/>
      <c r="Z85" s="213"/>
      <c r="AA85" s="213"/>
      <c r="AB85" s="213"/>
      <c r="AC85" s="213"/>
      <c r="AD85" s="213"/>
      <c r="AE85" s="213"/>
      <c r="AF85" s="213"/>
      <c r="AG85" s="213" t="s">
        <v>124</v>
      </c>
      <c r="AH85" s="213">
        <v>0</v>
      </c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</row>
    <row r="86" spans="1:60" outlineLevel="1" x14ac:dyDescent="0.25">
      <c r="A86" s="244">
        <v>39</v>
      </c>
      <c r="B86" s="245" t="s">
        <v>233</v>
      </c>
      <c r="C86" s="262" t="s">
        <v>234</v>
      </c>
      <c r="D86" s="246" t="s">
        <v>134</v>
      </c>
      <c r="E86" s="247">
        <v>0.4</v>
      </c>
      <c r="F86" s="248"/>
      <c r="G86" s="249">
        <f>ROUND(E86*F86,2)</f>
        <v>0</v>
      </c>
      <c r="H86" s="248"/>
      <c r="I86" s="249">
        <f>ROUND(E86*H86,2)</f>
        <v>0</v>
      </c>
      <c r="J86" s="248"/>
      <c r="K86" s="249">
        <f>ROUND(E86*J86,2)</f>
        <v>0</v>
      </c>
      <c r="L86" s="249">
        <v>21</v>
      </c>
      <c r="M86" s="249">
        <f>G86*(1+L86/100)</f>
        <v>0</v>
      </c>
      <c r="N86" s="247">
        <v>0</v>
      </c>
      <c r="O86" s="247">
        <f>ROUND(E86*N86,2)</f>
        <v>0</v>
      </c>
      <c r="P86" s="247">
        <v>0</v>
      </c>
      <c r="Q86" s="247">
        <f>ROUND(E86*P86,2)</f>
        <v>0</v>
      </c>
      <c r="R86" s="249"/>
      <c r="S86" s="249" t="s">
        <v>165</v>
      </c>
      <c r="T86" s="250" t="s">
        <v>129</v>
      </c>
      <c r="U86" s="233">
        <v>0</v>
      </c>
      <c r="V86" s="233">
        <f>ROUND(E86*U86,2)</f>
        <v>0</v>
      </c>
      <c r="W86" s="233"/>
      <c r="X86" s="233" t="s">
        <v>196</v>
      </c>
      <c r="Y86" s="213"/>
      <c r="Z86" s="213"/>
      <c r="AA86" s="213"/>
      <c r="AB86" s="213"/>
      <c r="AC86" s="213"/>
      <c r="AD86" s="213"/>
      <c r="AE86" s="213"/>
      <c r="AF86" s="213"/>
      <c r="AG86" s="213" t="s">
        <v>228</v>
      </c>
      <c r="AH86" s="213"/>
      <c r="AI86" s="213"/>
      <c r="AJ86" s="213"/>
      <c r="AK86" s="213"/>
      <c r="AL86" s="213"/>
      <c r="AM86" s="213"/>
      <c r="AN86" s="213"/>
      <c r="AO86" s="213"/>
      <c r="AP86" s="213"/>
      <c r="AQ86" s="213"/>
      <c r="AR86" s="213"/>
      <c r="AS86" s="213"/>
      <c r="AT86" s="213"/>
      <c r="AU86" s="213"/>
      <c r="AV86" s="213"/>
      <c r="AW86" s="213"/>
      <c r="AX86" s="213"/>
      <c r="AY86" s="213"/>
      <c r="AZ86" s="213"/>
      <c r="BA86" s="213"/>
      <c r="BB86" s="213"/>
      <c r="BC86" s="213"/>
      <c r="BD86" s="213"/>
      <c r="BE86" s="213"/>
      <c r="BF86" s="213"/>
      <c r="BG86" s="213"/>
      <c r="BH86" s="213"/>
    </row>
    <row r="87" spans="1:60" outlineLevel="1" x14ac:dyDescent="0.25">
      <c r="A87" s="230"/>
      <c r="B87" s="231"/>
      <c r="C87" s="263" t="s">
        <v>222</v>
      </c>
      <c r="D87" s="234"/>
      <c r="E87" s="235">
        <v>0.4</v>
      </c>
      <c r="F87" s="233"/>
      <c r="G87" s="233"/>
      <c r="H87" s="233"/>
      <c r="I87" s="233"/>
      <c r="J87" s="233"/>
      <c r="K87" s="233"/>
      <c r="L87" s="233"/>
      <c r="M87" s="233"/>
      <c r="N87" s="232"/>
      <c r="O87" s="232"/>
      <c r="P87" s="232"/>
      <c r="Q87" s="232"/>
      <c r="R87" s="233"/>
      <c r="S87" s="233"/>
      <c r="T87" s="233"/>
      <c r="U87" s="233"/>
      <c r="V87" s="233"/>
      <c r="W87" s="233"/>
      <c r="X87" s="233"/>
      <c r="Y87" s="213"/>
      <c r="Z87" s="213"/>
      <c r="AA87" s="213"/>
      <c r="AB87" s="213"/>
      <c r="AC87" s="213"/>
      <c r="AD87" s="213"/>
      <c r="AE87" s="213"/>
      <c r="AF87" s="213"/>
      <c r="AG87" s="213" t="s">
        <v>124</v>
      </c>
      <c r="AH87" s="213">
        <v>0</v>
      </c>
      <c r="AI87" s="213"/>
      <c r="AJ87" s="213"/>
      <c r="AK87" s="213"/>
      <c r="AL87" s="213"/>
      <c r="AM87" s="213"/>
      <c r="AN87" s="213"/>
      <c r="AO87" s="213"/>
      <c r="AP87" s="213"/>
      <c r="AQ87" s="213"/>
      <c r="AR87" s="213"/>
      <c r="AS87" s="213"/>
      <c r="AT87" s="213"/>
      <c r="AU87" s="213"/>
      <c r="AV87" s="213"/>
      <c r="AW87" s="213"/>
      <c r="AX87" s="213"/>
      <c r="AY87" s="213"/>
      <c r="AZ87" s="213"/>
      <c r="BA87" s="213"/>
      <c r="BB87" s="213"/>
      <c r="BC87" s="213"/>
      <c r="BD87" s="213"/>
      <c r="BE87" s="213"/>
      <c r="BF87" s="213"/>
      <c r="BG87" s="213"/>
      <c r="BH87" s="213"/>
    </row>
    <row r="88" spans="1:60" outlineLevel="1" x14ac:dyDescent="0.25">
      <c r="A88" s="244">
        <v>40</v>
      </c>
      <c r="B88" s="245" t="s">
        <v>235</v>
      </c>
      <c r="C88" s="262" t="s">
        <v>236</v>
      </c>
      <c r="D88" s="246" t="s">
        <v>134</v>
      </c>
      <c r="E88" s="247">
        <v>0.6</v>
      </c>
      <c r="F88" s="248"/>
      <c r="G88" s="249">
        <f>ROUND(E88*F88,2)</f>
        <v>0</v>
      </c>
      <c r="H88" s="248"/>
      <c r="I88" s="249">
        <f>ROUND(E88*H88,2)</f>
        <v>0</v>
      </c>
      <c r="J88" s="248"/>
      <c r="K88" s="249">
        <f>ROUND(E88*J88,2)</f>
        <v>0</v>
      </c>
      <c r="L88" s="249">
        <v>21</v>
      </c>
      <c r="M88" s="249">
        <f>G88*(1+L88/100)</f>
        <v>0</v>
      </c>
      <c r="N88" s="247">
        <v>0</v>
      </c>
      <c r="O88" s="247">
        <f>ROUND(E88*N88,2)</f>
        <v>0</v>
      </c>
      <c r="P88" s="247">
        <v>0</v>
      </c>
      <c r="Q88" s="247">
        <f>ROUND(E88*P88,2)</f>
        <v>0</v>
      </c>
      <c r="R88" s="249"/>
      <c r="S88" s="249" t="s">
        <v>165</v>
      </c>
      <c r="T88" s="250" t="s">
        <v>129</v>
      </c>
      <c r="U88" s="233">
        <v>0</v>
      </c>
      <c r="V88" s="233">
        <f>ROUND(E88*U88,2)</f>
        <v>0</v>
      </c>
      <c r="W88" s="233"/>
      <c r="X88" s="233" t="s">
        <v>196</v>
      </c>
      <c r="Y88" s="213"/>
      <c r="Z88" s="213"/>
      <c r="AA88" s="213"/>
      <c r="AB88" s="213"/>
      <c r="AC88" s="213"/>
      <c r="AD88" s="213"/>
      <c r="AE88" s="213"/>
      <c r="AF88" s="213"/>
      <c r="AG88" s="213" t="s">
        <v>228</v>
      </c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13"/>
      <c r="AX88" s="213"/>
      <c r="AY88" s="213"/>
      <c r="AZ88" s="213"/>
      <c r="BA88" s="213"/>
      <c r="BB88" s="213"/>
      <c r="BC88" s="213"/>
      <c r="BD88" s="213"/>
      <c r="BE88" s="213"/>
      <c r="BF88" s="213"/>
      <c r="BG88" s="213"/>
      <c r="BH88" s="213"/>
    </row>
    <row r="89" spans="1:60" outlineLevel="1" x14ac:dyDescent="0.25">
      <c r="A89" s="230"/>
      <c r="B89" s="231"/>
      <c r="C89" s="263" t="s">
        <v>237</v>
      </c>
      <c r="D89" s="234"/>
      <c r="E89" s="235">
        <v>0.6</v>
      </c>
      <c r="F89" s="233"/>
      <c r="G89" s="233"/>
      <c r="H89" s="233"/>
      <c r="I89" s="233"/>
      <c r="J89" s="233"/>
      <c r="K89" s="233"/>
      <c r="L89" s="233"/>
      <c r="M89" s="233"/>
      <c r="N89" s="232"/>
      <c r="O89" s="232"/>
      <c r="P89" s="232"/>
      <c r="Q89" s="232"/>
      <c r="R89" s="233"/>
      <c r="S89" s="233"/>
      <c r="T89" s="233"/>
      <c r="U89" s="233"/>
      <c r="V89" s="233"/>
      <c r="W89" s="233"/>
      <c r="X89" s="233"/>
      <c r="Y89" s="213"/>
      <c r="Z89" s="213"/>
      <c r="AA89" s="213"/>
      <c r="AB89" s="213"/>
      <c r="AC89" s="213"/>
      <c r="AD89" s="213"/>
      <c r="AE89" s="213"/>
      <c r="AF89" s="213"/>
      <c r="AG89" s="213" t="s">
        <v>124</v>
      </c>
      <c r="AH89" s="213">
        <v>0</v>
      </c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13"/>
      <c r="AX89" s="213"/>
      <c r="AY89" s="213"/>
      <c r="AZ89" s="213"/>
      <c r="BA89" s="213"/>
      <c r="BB89" s="213"/>
      <c r="BC89" s="213"/>
      <c r="BD89" s="213"/>
      <c r="BE89" s="213"/>
      <c r="BF89" s="213"/>
      <c r="BG89" s="213"/>
      <c r="BH89" s="213"/>
    </row>
    <row r="90" spans="1:60" outlineLevel="1" x14ac:dyDescent="0.25">
      <c r="A90" s="244">
        <v>41</v>
      </c>
      <c r="B90" s="245" t="s">
        <v>238</v>
      </c>
      <c r="C90" s="262" t="s">
        <v>239</v>
      </c>
      <c r="D90" s="246" t="s">
        <v>240</v>
      </c>
      <c r="E90" s="247">
        <v>6</v>
      </c>
      <c r="F90" s="248"/>
      <c r="G90" s="249">
        <f>ROUND(E90*F90,2)</f>
        <v>0</v>
      </c>
      <c r="H90" s="248"/>
      <c r="I90" s="249">
        <f>ROUND(E90*H90,2)</f>
        <v>0</v>
      </c>
      <c r="J90" s="248"/>
      <c r="K90" s="249">
        <f>ROUND(E90*J90,2)</f>
        <v>0</v>
      </c>
      <c r="L90" s="249">
        <v>21</v>
      </c>
      <c r="M90" s="249">
        <f>G90*(1+L90/100)</f>
        <v>0</v>
      </c>
      <c r="N90" s="247">
        <v>0</v>
      </c>
      <c r="O90" s="247">
        <f>ROUND(E90*N90,2)</f>
        <v>0</v>
      </c>
      <c r="P90" s="247">
        <v>0</v>
      </c>
      <c r="Q90" s="247">
        <f>ROUND(E90*P90,2)</f>
        <v>0</v>
      </c>
      <c r="R90" s="249"/>
      <c r="S90" s="249" t="s">
        <v>165</v>
      </c>
      <c r="T90" s="250" t="s">
        <v>129</v>
      </c>
      <c r="U90" s="233">
        <v>0</v>
      </c>
      <c r="V90" s="233">
        <f>ROUND(E90*U90,2)</f>
        <v>0</v>
      </c>
      <c r="W90" s="233"/>
      <c r="X90" s="233" t="s">
        <v>196</v>
      </c>
      <c r="Y90" s="213"/>
      <c r="Z90" s="213"/>
      <c r="AA90" s="213"/>
      <c r="AB90" s="213"/>
      <c r="AC90" s="213"/>
      <c r="AD90" s="213"/>
      <c r="AE90" s="213"/>
      <c r="AF90" s="213"/>
      <c r="AG90" s="213" t="s">
        <v>228</v>
      </c>
      <c r="AH90" s="213"/>
      <c r="AI90" s="213"/>
      <c r="AJ90" s="213"/>
      <c r="AK90" s="213"/>
      <c r="AL90" s="213"/>
      <c r="AM90" s="213"/>
      <c r="AN90" s="213"/>
      <c r="AO90" s="213"/>
      <c r="AP90" s="213"/>
      <c r="AQ90" s="213"/>
      <c r="AR90" s="213"/>
      <c r="AS90" s="213"/>
      <c r="AT90" s="213"/>
      <c r="AU90" s="213"/>
      <c r="AV90" s="213"/>
      <c r="AW90" s="213"/>
      <c r="AX90" s="213"/>
      <c r="AY90" s="213"/>
      <c r="AZ90" s="213"/>
      <c r="BA90" s="213"/>
      <c r="BB90" s="213"/>
      <c r="BC90" s="213"/>
      <c r="BD90" s="213"/>
      <c r="BE90" s="213"/>
      <c r="BF90" s="213"/>
      <c r="BG90" s="213"/>
      <c r="BH90" s="213"/>
    </row>
    <row r="91" spans="1:60" outlineLevel="1" x14ac:dyDescent="0.25">
      <c r="A91" s="230"/>
      <c r="B91" s="231"/>
      <c r="C91" s="263" t="s">
        <v>241</v>
      </c>
      <c r="D91" s="234"/>
      <c r="E91" s="235">
        <v>6</v>
      </c>
      <c r="F91" s="233"/>
      <c r="G91" s="233"/>
      <c r="H91" s="233"/>
      <c r="I91" s="233"/>
      <c r="J91" s="233"/>
      <c r="K91" s="233"/>
      <c r="L91" s="233"/>
      <c r="M91" s="233"/>
      <c r="N91" s="232"/>
      <c r="O91" s="232"/>
      <c r="P91" s="232"/>
      <c r="Q91" s="232"/>
      <c r="R91" s="233"/>
      <c r="S91" s="233"/>
      <c r="T91" s="233"/>
      <c r="U91" s="233"/>
      <c r="V91" s="233"/>
      <c r="W91" s="233"/>
      <c r="X91" s="233"/>
      <c r="Y91" s="213"/>
      <c r="Z91" s="213"/>
      <c r="AA91" s="213"/>
      <c r="AB91" s="213"/>
      <c r="AC91" s="213"/>
      <c r="AD91" s="213"/>
      <c r="AE91" s="213"/>
      <c r="AF91" s="213"/>
      <c r="AG91" s="213" t="s">
        <v>124</v>
      </c>
      <c r="AH91" s="213">
        <v>0</v>
      </c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</row>
    <row r="92" spans="1:60" outlineLevel="1" x14ac:dyDescent="0.25">
      <c r="A92" s="244">
        <v>42</v>
      </c>
      <c r="B92" s="245" t="s">
        <v>242</v>
      </c>
      <c r="C92" s="262" t="s">
        <v>243</v>
      </c>
      <c r="D92" s="246" t="s">
        <v>227</v>
      </c>
      <c r="E92" s="247">
        <v>12</v>
      </c>
      <c r="F92" s="248"/>
      <c r="G92" s="249">
        <f>ROUND(E92*F92,2)</f>
        <v>0</v>
      </c>
      <c r="H92" s="248"/>
      <c r="I92" s="249">
        <f>ROUND(E92*H92,2)</f>
        <v>0</v>
      </c>
      <c r="J92" s="248"/>
      <c r="K92" s="249">
        <f>ROUND(E92*J92,2)</f>
        <v>0</v>
      </c>
      <c r="L92" s="249">
        <v>21</v>
      </c>
      <c r="M92" s="249">
        <f>G92*(1+L92/100)</f>
        <v>0</v>
      </c>
      <c r="N92" s="247">
        <v>0</v>
      </c>
      <c r="O92" s="247">
        <f>ROUND(E92*N92,2)</f>
        <v>0</v>
      </c>
      <c r="P92" s="247">
        <v>0</v>
      </c>
      <c r="Q92" s="247">
        <f>ROUND(E92*P92,2)</f>
        <v>0</v>
      </c>
      <c r="R92" s="249"/>
      <c r="S92" s="249" t="s">
        <v>165</v>
      </c>
      <c r="T92" s="250" t="s">
        <v>129</v>
      </c>
      <c r="U92" s="233">
        <v>0</v>
      </c>
      <c r="V92" s="233">
        <f>ROUND(E92*U92,2)</f>
        <v>0</v>
      </c>
      <c r="W92" s="233"/>
      <c r="X92" s="233" t="s">
        <v>196</v>
      </c>
      <c r="Y92" s="213"/>
      <c r="Z92" s="213"/>
      <c r="AA92" s="213"/>
      <c r="AB92" s="213"/>
      <c r="AC92" s="213"/>
      <c r="AD92" s="213"/>
      <c r="AE92" s="213"/>
      <c r="AF92" s="213"/>
      <c r="AG92" s="213" t="s">
        <v>228</v>
      </c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13"/>
      <c r="AY92" s="213"/>
      <c r="AZ92" s="213"/>
      <c r="BA92" s="213"/>
      <c r="BB92" s="213"/>
      <c r="BC92" s="213"/>
      <c r="BD92" s="213"/>
      <c r="BE92" s="213"/>
      <c r="BF92" s="213"/>
      <c r="BG92" s="213"/>
      <c r="BH92" s="213"/>
    </row>
    <row r="93" spans="1:60" outlineLevel="1" x14ac:dyDescent="0.25">
      <c r="A93" s="230"/>
      <c r="B93" s="231"/>
      <c r="C93" s="263" t="s">
        <v>244</v>
      </c>
      <c r="D93" s="234"/>
      <c r="E93" s="235">
        <v>12</v>
      </c>
      <c r="F93" s="233"/>
      <c r="G93" s="233"/>
      <c r="H93" s="233"/>
      <c r="I93" s="233"/>
      <c r="J93" s="233"/>
      <c r="K93" s="233"/>
      <c r="L93" s="233"/>
      <c r="M93" s="233"/>
      <c r="N93" s="232"/>
      <c r="O93" s="232"/>
      <c r="P93" s="232"/>
      <c r="Q93" s="232"/>
      <c r="R93" s="233"/>
      <c r="S93" s="233"/>
      <c r="T93" s="233"/>
      <c r="U93" s="233"/>
      <c r="V93" s="233"/>
      <c r="W93" s="233"/>
      <c r="X93" s="233"/>
      <c r="Y93" s="213"/>
      <c r="Z93" s="213"/>
      <c r="AA93" s="213"/>
      <c r="AB93" s="213"/>
      <c r="AC93" s="213"/>
      <c r="AD93" s="213"/>
      <c r="AE93" s="213"/>
      <c r="AF93" s="213"/>
      <c r="AG93" s="213" t="s">
        <v>124</v>
      </c>
      <c r="AH93" s="213">
        <v>0</v>
      </c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13"/>
      <c r="AY93" s="213"/>
      <c r="AZ93" s="213"/>
      <c r="BA93" s="213"/>
      <c r="BB93" s="213"/>
      <c r="BC93" s="213"/>
      <c r="BD93" s="213"/>
      <c r="BE93" s="213"/>
      <c r="BF93" s="213"/>
      <c r="BG93" s="213"/>
      <c r="BH93" s="213"/>
    </row>
    <row r="94" spans="1:60" outlineLevel="1" x14ac:dyDescent="0.25">
      <c r="A94" s="244">
        <v>43</v>
      </c>
      <c r="B94" s="245" t="s">
        <v>245</v>
      </c>
      <c r="C94" s="262" t="s">
        <v>246</v>
      </c>
      <c r="D94" s="246" t="s">
        <v>227</v>
      </c>
      <c r="E94" s="247">
        <v>12</v>
      </c>
      <c r="F94" s="248"/>
      <c r="G94" s="249">
        <f>ROUND(E94*F94,2)</f>
        <v>0</v>
      </c>
      <c r="H94" s="248"/>
      <c r="I94" s="249">
        <f>ROUND(E94*H94,2)</f>
        <v>0</v>
      </c>
      <c r="J94" s="248"/>
      <c r="K94" s="249">
        <f>ROUND(E94*J94,2)</f>
        <v>0</v>
      </c>
      <c r="L94" s="249">
        <v>21</v>
      </c>
      <c r="M94" s="249">
        <f>G94*(1+L94/100)</f>
        <v>0</v>
      </c>
      <c r="N94" s="247">
        <v>0</v>
      </c>
      <c r="O94" s="247">
        <f>ROUND(E94*N94,2)</f>
        <v>0</v>
      </c>
      <c r="P94" s="247">
        <v>0</v>
      </c>
      <c r="Q94" s="247">
        <f>ROUND(E94*P94,2)</f>
        <v>0</v>
      </c>
      <c r="R94" s="249"/>
      <c r="S94" s="249" t="s">
        <v>165</v>
      </c>
      <c r="T94" s="250" t="s">
        <v>129</v>
      </c>
      <c r="U94" s="233">
        <v>0</v>
      </c>
      <c r="V94" s="233">
        <f>ROUND(E94*U94,2)</f>
        <v>0</v>
      </c>
      <c r="W94" s="233"/>
      <c r="X94" s="233" t="s">
        <v>196</v>
      </c>
      <c r="Y94" s="213"/>
      <c r="Z94" s="213"/>
      <c r="AA94" s="213"/>
      <c r="AB94" s="213"/>
      <c r="AC94" s="213"/>
      <c r="AD94" s="213"/>
      <c r="AE94" s="213"/>
      <c r="AF94" s="213"/>
      <c r="AG94" s="213" t="s">
        <v>228</v>
      </c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13"/>
      <c r="AY94" s="213"/>
      <c r="AZ94" s="213"/>
      <c r="BA94" s="213"/>
      <c r="BB94" s="213"/>
      <c r="BC94" s="213"/>
      <c r="BD94" s="213"/>
      <c r="BE94" s="213"/>
      <c r="BF94" s="213"/>
      <c r="BG94" s="213"/>
      <c r="BH94" s="213"/>
    </row>
    <row r="95" spans="1:60" outlineLevel="1" x14ac:dyDescent="0.25">
      <c r="A95" s="230"/>
      <c r="B95" s="231"/>
      <c r="C95" s="263" t="s">
        <v>244</v>
      </c>
      <c r="D95" s="234"/>
      <c r="E95" s="235">
        <v>12</v>
      </c>
      <c r="F95" s="233"/>
      <c r="G95" s="233"/>
      <c r="H95" s="233"/>
      <c r="I95" s="233"/>
      <c r="J95" s="233"/>
      <c r="K95" s="233"/>
      <c r="L95" s="233"/>
      <c r="M95" s="233"/>
      <c r="N95" s="232"/>
      <c r="O95" s="232"/>
      <c r="P95" s="232"/>
      <c r="Q95" s="232"/>
      <c r="R95" s="233"/>
      <c r="S95" s="233"/>
      <c r="T95" s="233"/>
      <c r="U95" s="233"/>
      <c r="V95" s="233"/>
      <c r="W95" s="233"/>
      <c r="X95" s="233"/>
      <c r="Y95" s="213"/>
      <c r="Z95" s="213"/>
      <c r="AA95" s="213"/>
      <c r="AB95" s="213"/>
      <c r="AC95" s="213"/>
      <c r="AD95" s="213"/>
      <c r="AE95" s="213"/>
      <c r="AF95" s="213"/>
      <c r="AG95" s="213" t="s">
        <v>124</v>
      </c>
      <c r="AH95" s="213">
        <v>0</v>
      </c>
      <c r="AI95" s="213"/>
      <c r="AJ95" s="213"/>
      <c r="AK95" s="213"/>
      <c r="AL95" s="213"/>
      <c r="AM95" s="213"/>
      <c r="AN95" s="213"/>
      <c r="AO95" s="213"/>
      <c r="AP95" s="213"/>
      <c r="AQ95" s="213"/>
      <c r="AR95" s="213"/>
      <c r="AS95" s="213"/>
      <c r="AT95" s="213"/>
      <c r="AU95" s="213"/>
      <c r="AV95" s="213"/>
      <c r="AW95" s="213"/>
      <c r="AX95" s="213"/>
      <c r="AY95" s="213"/>
      <c r="AZ95" s="213"/>
      <c r="BA95" s="213"/>
      <c r="BB95" s="213"/>
      <c r="BC95" s="213"/>
      <c r="BD95" s="213"/>
      <c r="BE95" s="213"/>
      <c r="BF95" s="213"/>
      <c r="BG95" s="213"/>
      <c r="BH95" s="213"/>
    </row>
    <row r="96" spans="1:60" outlineLevel="1" x14ac:dyDescent="0.25">
      <c r="A96" s="244">
        <v>44</v>
      </c>
      <c r="B96" s="245" t="s">
        <v>247</v>
      </c>
      <c r="C96" s="262" t="s">
        <v>248</v>
      </c>
      <c r="D96" s="246" t="s">
        <v>128</v>
      </c>
      <c r="E96" s="247">
        <v>6</v>
      </c>
      <c r="F96" s="248"/>
      <c r="G96" s="249">
        <f>ROUND(E96*F96,2)</f>
        <v>0</v>
      </c>
      <c r="H96" s="248"/>
      <c r="I96" s="249">
        <f>ROUND(E96*H96,2)</f>
        <v>0</v>
      </c>
      <c r="J96" s="248"/>
      <c r="K96" s="249">
        <f>ROUND(E96*J96,2)</f>
        <v>0</v>
      </c>
      <c r="L96" s="249">
        <v>21</v>
      </c>
      <c r="M96" s="249">
        <f>G96*(1+L96/100)</f>
        <v>0</v>
      </c>
      <c r="N96" s="247">
        <v>0</v>
      </c>
      <c r="O96" s="247">
        <f>ROUND(E96*N96,2)</f>
        <v>0</v>
      </c>
      <c r="P96" s="247">
        <v>0</v>
      </c>
      <c r="Q96" s="247">
        <f>ROUND(E96*P96,2)</f>
        <v>0</v>
      </c>
      <c r="R96" s="249"/>
      <c r="S96" s="249" t="s">
        <v>165</v>
      </c>
      <c r="T96" s="250" t="s">
        <v>129</v>
      </c>
      <c r="U96" s="233">
        <v>0</v>
      </c>
      <c r="V96" s="233">
        <f>ROUND(E96*U96,2)</f>
        <v>0</v>
      </c>
      <c r="W96" s="233"/>
      <c r="X96" s="233" t="s">
        <v>196</v>
      </c>
      <c r="Y96" s="213"/>
      <c r="Z96" s="213"/>
      <c r="AA96" s="213"/>
      <c r="AB96" s="213"/>
      <c r="AC96" s="213"/>
      <c r="AD96" s="213"/>
      <c r="AE96" s="213"/>
      <c r="AF96" s="213"/>
      <c r="AG96" s="213" t="s">
        <v>228</v>
      </c>
      <c r="AH96" s="213"/>
      <c r="AI96" s="213"/>
      <c r="AJ96" s="213"/>
      <c r="AK96" s="213"/>
      <c r="AL96" s="213"/>
      <c r="AM96" s="213"/>
      <c r="AN96" s="213"/>
      <c r="AO96" s="213"/>
      <c r="AP96" s="213"/>
      <c r="AQ96" s="213"/>
      <c r="AR96" s="213"/>
      <c r="AS96" s="213"/>
      <c r="AT96" s="213"/>
      <c r="AU96" s="213"/>
      <c r="AV96" s="213"/>
      <c r="AW96" s="213"/>
      <c r="AX96" s="213"/>
      <c r="AY96" s="213"/>
      <c r="AZ96" s="213"/>
      <c r="BA96" s="213"/>
      <c r="BB96" s="213"/>
      <c r="BC96" s="213"/>
      <c r="BD96" s="213"/>
      <c r="BE96" s="213"/>
      <c r="BF96" s="213"/>
      <c r="BG96" s="213"/>
      <c r="BH96" s="213"/>
    </row>
    <row r="97" spans="1:60" outlineLevel="1" x14ac:dyDescent="0.25">
      <c r="A97" s="230"/>
      <c r="B97" s="231"/>
      <c r="C97" s="263" t="s">
        <v>241</v>
      </c>
      <c r="D97" s="234"/>
      <c r="E97" s="235">
        <v>6</v>
      </c>
      <c r="F97" s="233"/>
      <c r="G97" s="233"/>
      <c r="H97" s="233"/>
      <c r="I97" s="233"/>
      <c r="J97" s="233"/>
      <c r="K97" s="233"/>
      <c r="L97" s="233"/>
      <c r="M97" s="233"/>
      <c r="N97" s="232"/>
      <c r="O97" s="232"/>
      <c r="P97" s="232"/>
      <c r="Q97" s="232"/>
      <c r="R97" s="233"/>
      <c r="S97" s="233"/>
      <c r="T97" s="233"/>
      <c r="U97" s="233"/>
      <c r="V97" s="233"/>
      <c r="W97" s="233"/>
      <c r="X97" s="233"/>
      <c r="Y97" s="213"/>
      <c r="Z97" s="213"/>
      <c r="AA97" s="213"/>
      <c r="AB97" s="213"/>
      <c r="AC97" s="213"/>
      <c r="AD97" s="213"/>
      <c r="AE97" s="213"/>
      <c r="AF97" s="213"/>
      <c r="AG97" s="213" t="s">
        <v>124</v>
      </c>
      <c r="AH97" s="213">
        <v>0</v>
      </c>
      <c r="AI97" s="213"/>
      <c r="AJ97" s="213"/>
      <c r="AK97" s="213"/>
      <c r="AL97" s="213"/>
      <c r="AM97" s="213"/>
      <c r="AN97" s="213"/>
      <c r="AO97" s="213"/>
      <c r="AP97" s="213"/>
      <c r="AQ97" s="213"/>
      <c r="AR97" s="213"/>
      <c r="AS97" s="213"/>
      <c r="AT97" s="213"/>
      <c r="AU97" s="213"/>
      <c r="AV97" s="213"/>
      <c r="AW97" s="213"/>
      <c r="AX97" s="213"/>
      <c r="AY97" s="213"/>
      <c r="AZ97" s="213"/>
      <c r="BA97" s="213"/>
      <c r="BB97" s="213"/>
      <c r="BC97" s="213"/>
      <c r="BD97" s="213"/>
      <c r="BE97" s="213"/>
      <c r="BF97" s="213"/>
      <c r="BG97" s="213"/>
      <c r="BH97" s="213"/>
    </row>
    <row r="98" spans="1:60" outlineLevel="1" x14ac:dyDescent="0.25">
      <c r="A98" s="251">
        <v>45</v>
      </c>
      <c r="B98" s="252" t="s">
        <v>249</v>
      </c>
      <c r="C98" s="264" t="s">
        <v>250</v>
      </c>
      <c r="D98" s="253" t="s">
        <v>227</v>
      </c>
      <c r="E98" s="254">
        <v>4</v>
      </c>
      <c r="F98" s="255"/>
      <c r="G98" s="256">
        <f>ROUND(E98*F98,2)</f>
        <v>0</v>
      </c>
      <c r="H98" s="255"/>
      <c r="I98" s="256">
        <f>ROUND(E98*H98,2)</f>
        <v>0</v>
      </c>
      <c r="J98" s="255"/>
      <c r="K98" s="256">
        <f>ROUND(E98*J98,2)</f>
        <v>0</v>
      </c>
      <c r="L98" s="256">
        <v>21</v>
      </c>
      <c r="M98" s="256">
        <f>G98*(1+L98/100)</f>
        <v>0</v>
      </c>
      <c r="N98" s="254">
        <v>0</v>
      </c>
      <c r="O98" s="254">
        <f>ROUND(E98*N98,2)</f>
        <v>0</v>
      </c>
      <c r="P98" s="254">
        <v>0</v>
      </c>
      <c r="Q98" s="254">
        <f>ROUND(E98*P98,2)</f>
        <v>0</v>
      </c>
      <c r="R98" s="256"/>
      <c r="S98" s="256" t="s">
        <v>165</v>
      </c>
      <c r="T98" s="257" t="s">
        <v>129</v>
      </c>
      <c r="U98" s="233">
        <v>0</v>
      </c>
      <c r="V98" s="233">
        <f>ROUND(E98*U98,2)</f>
        <v>0</v>
      </c>
      <c r="W98" s="233"/>
      <c r="X98" s="233" t="s">
        <v>196</v>
      </c>
      <c r="Y98" s="213"/>
      <c r="Z98" s="213"/>
      <c r="AA98" s="213"/>
      <c r="AB98" s="213"/>
      <c r="AC98" s="213"/>
      <c r="AD98" s="213"/>
      <c r="AE98" s="213"/>
      <c r="AF98" s="213"/>
      <c r="AG98" s="213" t="s">
        <v>228</v>
      </c>
      <c r="AH98" s="213"/>
      <c r="AI98" s="213"/>
      <c r="AJ98" s="213"/>
      <c r="AK98" s="213"/>
      <c r="AL98" s="213"/>
      <c r="AM98" s="213"/>
      <c r="AN98" s="213"/>
      <c r="AO98" s="213"/>
      <c r="AP98" s="213"/>
      <c r="AQ98" s="213"/>
      <c r="AR98" s="213"/>
      <c r="AS98" s="213"/>
      <c r="AT98" s="213"/>
      <c r="AU98" s="213"/>
      <c r="AV98" s="213"/>
      <c r="AW98" s="213"/>
      <c r="AX98" s="213"/>
      <c r="AY98" s="213"/>
      <c r="AZ98" s="213"/>
      <c r="BA98" s="213"/>
      <c r="BB98" s="213"/>
      <c r="BC98" s="213"/>
      <c r="BD98" s="213"/>
      <c r="BE98" s="213"/>
      <c r="BF98" s="213"/>
      <c r="BG98" s="213"/>
      <c r="BH98" s="213"/>
    </row>
    <row r="99" spans="1:60" x14ac:dyDescent="0.25">
      <c r="A99" s="237" t="s">
        <v>115</v>
      </c>
      <c r="B99" s="238" t="s">
        <v>70</v>
      </c>
      <c r="C99" s="261" t="s">
        <v>71</v>
      </c>
      <c r="D99" s="239"/>
      <c r="E99" s="240"/>
      <c r="F99" s="241"/>
      <c r="G99" s="241">
        <f>SUMIF(AG100:AG108,"&lt;&gt;NOR",G100:G108)</f>
        <v>0</v>
      </c>
      <c r="H99" s="241"/>
      <c r="I99" s="241">
        <f>SUM(I100:I108)</f>
        <v>0</v>
      </c>
      <c r="J99" s="241"/>
      <c r="K99" s="241">
        <f>SUM(K100:K108)</f>
        <v>0</v>
      </c>
      <c r="L99" s="241"/>
      <c r="M99" s="241">
        <f>SUM(M100:M108)</f>
        <v>0</v>
      </c>
      <c r="N99" s="240"/>
      <c r="O99" s="240">
        <f>SUM(O100:O108)</f>
        <v>180.53</v>
      </c>
      <c r="P99" s="240"/>
      <c r="Q99" s="240">
        <f>SUM(Q100:Q108)</f>
        <v>0</v>
      </c>
      <c r="R99" s="241"/>
      <c r="S99" s="241"/>
      <c r="T99" s="242"/>
      <c r="U99" s="236"/>
      <c r="V99" s="236">
        <f>SUM(V100:V108)</f>
        <v>115.76</v>
      </c>
      <c r="W99" s="236"/>
      <c r="X99" s="236"/>
      <c r="AG99" t="s">
        <v>116</v>
      </c>
    </row>
    <row r="100" spans="1:60" outlineLevel="1" x14ac:dyDescent="0.25">
      <c r="A100" s="244">
        <v>46</v>
      </c>
      <c r="B100" s="245" t="s">
        <v>251</v>
      </c>
      <c r="C100" s="262" t="s">
        <v>252</v>
      </c>
      <c r="D100" s="246" t="s">
        <v>134</v>
      </c>
      <c r="E100" s="247">
        <v>6.2</v>
      </c>
      <c r="F100" s="248"/>
      <c r="G100" s="249">
        <f>ROUND(E100*F100,2)</f>
        <v>0</v>
      </c>
      <c r="H100" s="248"/>
      <c r="I100" s="249">
        <f>ROUND(E100*H100,2)</f>
        <v>0</v>
      </c>
      <c r="J100" s="248"/>
      <c r="K100" s="249">
        <f>ROUND(E100*J100,2)</f>
        <v>0</v>
      </c>
      <c r="L100" s="249">
        <v>21</v>
      </c>
      <c r="M100" s="249">
        <f>G100*(1+L100/100)</f>
        <v>0</v>
      </c>
      <c r="N100" s="247">
        <v>2.1</v>
      </c>
      <c r="O100" s="247">
        <f>ROUND(E100*N100,2)</f>
        <v>13.02</v>
      </c>
      <c r="P100" s="247">
        <v>0</v>
      </c>
      <c r="Q100" s="247">
        <f>ROUND(E100*P100,2)</f>
        <v>0</v>
      </c>
      <c r="R100" s="249"/>
      <c r="S100" s="249" t="s">
        <v>120</v>
      </c>
      <c r="T100" s="250" t="s">
        <v>120</v>
      </c>
      <c r="U100" s="233">
        <v>0.96499999999999997</v>
      </c>
      <c r="V100" s="233">
        <f>ROUND(E100*U100,2)</f>
        <v>5.98</v>
      </c>
      <c r="W100" s="233"/>
      <c r="X100" s="233" t="s">
        <v>121</v>
      </c>
      <c r="Y100" s="213"/>
      <c r="Z100" s="213"/>
      <c r="AA100" s="213"/>
      <c r="AB100" s="213"/>
      <c r="AC100" s="213"/>
      <c r="AD100" s="213"/>
      <c r="AE100" s="213"/>
      <c r="AF100" s="213"/>
      <c r="AG100" s="213" t="s">
        <v>122</v>
      </c>
      <c r="AH100" s="213"/>
      <c r="AI100" s="213"/>
      <c r="AJ100" s="213"/>
      <c r="AK100" s="213"/>
      <c r="AL100" s="213"/>
      <c r="AM100" s="213"/>
      <c r="AN100" s="213"/>
      <c r="AO100" s="213"/>
      <c r="AP100" s="213"/>
      <c r="AQ100" s="213"/>
      <c r="AR100" s="213"/>
      <c r="AS100" s="213"/>
      <c r="AT100" s="213"/>
      <c r="AU100" s="213"/>
      <c r="AV100" s="213"/>
      <c r="AW100" s="213"/>
      <c r="AX100" s="213"/>
      <c r="AY100" s="213"/>
      <c r="AZ100" s="213"/>
      <c r="BA100" s="213"/>
      <c r="BB100" s="213"/>
      <c r="BC100" s="213"/>
      <c r="BD100" s="213"/>
      <c r="BE100" s="213"/>
      <c r="BF100" s="213"/>
      <c r="BG100" s="213"/>
      <c r="BH100" s="213"/>
    </row>
    <row r="101" spans="1:60" outlineLevel="1" x14ac:dyDescent="0.25">
      <c r="A101" s="230"/>
      <c r="B101" s="231"/>
      <c r="C101" s="263" t="s">
        <v>253</v>
      </c>
      <c r="D101" s="234"/>
      <c r="E101" s="235">
        <v>6.2</v>
      </c>
      <c r="F101" s="233"/>
      <c r="G101" s="233"/>
      <c r="H101" s="233"/>
      <c r="I101" s="233"/>
      <c r="J101" s="233"/>
      <c r="K101" s="233"/>
      <c r="L101" s="233"/>
      <c r="M101" s="233"/>
      <c r="N101" s="232"/>
      <c r="O101" s="232"/>
      <c r="P101" s="232"/>
      <c r="Q101" s="232"/>
      <c r="R101" s="233"/>
      <c r="S101" s="233"/>
      <c r="T101" s="233"/>
      <c r="U101" s="233"/>
      <c r="V101" s="233"/>
      <c r="W101" s="233"/>
      <c r="X101" s="233"/>
      <c r="Y101" s="213"/>
      <c r="Z101" s="213"/>
      <c r="AA101" s="213"/>
      <c r="AB101" s="213"/>
      <c r="AC101" s="213"/>
      <c r="AD101" s="213"/>
      <c r="AE101" s="213"/>
      <c r="AF101" s="213"/>
      <c r="AG101" s="213" t="s">
        <v>124</v>
      </c>
      <c r="AH101" s="213">
        <v>0</v>
      </c>
      <c r="AI101" s="213"/>
      <c r="AJ101" s="213"/>
      <c r="AK101" s="213"/>
      <c r="AL101" s="213"/>
      <c r="AM101" s="213"/>
      <c r="AN101" s="213"/>
      <c r="AO101" s="213"/>
      <c r="AP101" s="213"/>
      <c r="AQ101" s="213"/>
      <c r="AR101" s="213"/>
      <c r="AS101" s="213"/>
      <c r="AT101" s="213"/>
      <c r="AU101" s="213"/>
      <c r="AV101" s="213"/>
      <c r="AW101" s="213"/>
      <c r="AX101" s="213"/>
      <c r="AY101" s="213"/>
      <c r="AZ101" s="213"/>
      <c r="BA101" s="213"/>
      <c r="BB101" s="213"/>
      <c r="BC101" s="213"/>
      <c r="BD101" s="213"/>
      <c r="BE101" s="213"/>
      <c r="BF101" s="213"/>
      <c r="BG101" s="213"/>
      <c r="BH101" s="213"/>
    </row>
    <row r="102" spans="1:60" outlineLevel="1" x14ac:dyDescent="0.25">
      <c r="A102" s="244">
        <v>47</v>
      </c>
      <c r="B102" s="245" t="s">
        <v>254</v>
      </c>
      <c r="C102" s="262" t="s">
        <v>255</v>
      </c>
      <c r="D102" s="246" t="s">
        <v>134</v>
      </c>
      <c r="E102" s="247">
        <v>65</v>
      </c>
      <c r="F102" s="248"/>
      <c r="G102" s="249">
        <f>ROUND(E102*F102,2)</f>
        <v>0</v>
      </c>
      <c r="H102" s="248"/>
      <c r="I102" s="249">
        <f>ROUND(E102*H102,2)</f>
        <v>0</v>
      </c>
      <c r="J102" s="248"/>
      <c r="K102" s="249">
        <f>ROUND(E102*J102,2)</f>
        <v>0</v>
      </c>
      <c r="L102" s="249">
        <v>21</v>
      </c>
      <c r="M102" s="249">
        <f>G102*(1+L102/100)</f>
        <v>0</v>
      </c>
      <c r="N102" s="247">
        <v>2.5249999999999999</v>
      </c>
      <c r="O102" s="247">
        <f>ROUND(E102*N102,2)</f>
        <v>164.13</v>
      </c>
      <c r="P102" s="247">
        <v>0</v>
      </c>
      <c r="Q102" s="247">
        <f>ROUND(E102*P102,2)</f>
        <v>0</v>
      </c>
      <c r="R102" s="249"/>
      <c r="S102" s="249" t="s">
        <v>120</v>
      </c>
      <c r="T102" s="250" t="s">
        <v>120</v>
      </c>
      <c r="U102" s="233">
        <v>0.47699999999999998</v>
      </c>
      <c r="V102" s="233">
        <f>ROUND(E102*U102,2)</f>
        <v>31.01</v>
      </c>
      <c r="W102" s="233"/>
      <c r="X102" s="233" t="s">
        <v>121</v>
      </c>
      <c r="Y102" s="213"/>
      <c r="Z102" s="213"/>
      <c r="AA102" s="213"/>
      <c r="AB102" s="213"/>
      <c r="AC102" s="213"/>
      <c r="AD102" s="213"/>
      <c r="AE102" s="213"/>
      <c r="AF102" s="213"/>
      <c r="AG102" s="213" t="s">
        <v>122</v>
      </c>
      <c r="AH102" s="213"/>
      <c r="AI102" s="213"/>
      <c r="AJ102" s="213"/>
      <c r="AK102" s="213"/>
      <c r="AL102" s="213"/>
      <c r="AM102" s="213"/>
      <c r="AN102" s="213"/>
      <c r="AO102" s="213"/>
      <c r="AP102" s="213"/>
      <c r="AQ102" s="213"/>
      <c r="AR102" s="213"/>
      <c r="AS102" s="213"/>
      <c r="AT102" s="213"/>
      <c r="AU102" s="213"/>
      <c r="AV102" s="213"/>
      <c r="AW102" s="213"/>
      <c r="AX102" s="213"/>
      <c r="AY102" s="213"/>
      <c r="AZ102" s="213"/>
      <c r="BA102" s="213"/>
      <c r="BB102" s="213"/>
      <c r="BC102" s="213"/>
      <c r="BD102" s="213"/>
      <c r="BE102" s="213"/>
      <c r="BF102" s="213"/>
      <c r="BG102" s="213"/>
      <c r="BH102" s="213"/>
    </row>
    <row r="103" spans="1:60" outlineLevel="1" x14ac:dyDescent="0.25">
      <c r="A103" s="230"/>
      <c r="B103" s="231"/>
      <c r="C103" s="265" t="s">
        <v>256</v>
      </c>
      <c r="D103" s="258"/>
      <c r="E103" s="258"/>
      <c r="F103" s="258"/>
      <c r="G103" s="258"/>
      <c r="H103" s="233"/>
      <c r="I103" s="233"/>
      <c r="J103" s="233"/>
      <c r="K103" s="233"/>
      <c r="L103" s="233"/>
      <c r="M103" s="233"/>
      <c r="N103" s="232"/>
      <c r="O103" s="232"/>
      <c r="P103" s="232"/>
      <c r="Q103" s="232"/>
      <c r="R103" s="233"/>
      <c r="S103" s="233"/>
      <c r="T103" s="233"/>
      <c r="U103" s="233"/>
      <c r="V103" s="233"/>
      <c r="W103" s="233"/>
      <c r="X103" s="233"/>
      <c r="Y103" s="213"/>
      <c r="Z103" s="213"/>
      <c r="AA103" s="213"/>
      <c r="AB103" s="213"/>
      <c r="AC103" s="213"/>
      <c r="AD103" s="213"/>
      <c r="AE103" s="213"/>
      <c r="AF103" s="213"/>
      <c r="AG103" s="213" t="s">
        <v>157</v>
      </c>
      <c r="AH103" s="213"/>
      <c r="AI103" s="213"/>
      <c r="AJ103" s="213"/>
      <c r="AK103" s="213"/>
      <c r="AL103" s="213"/>
      <c r="AM103" s="213"/>
      <c r="AN103" s="213"/>
      <c r="AO103" s="213"/>
      <c r="AP103" s="213"/>
      <c r="AQ103" s="213"/>
      <c r="AR103" s="213"/>
      <c r="AS103" s="213"/>
      <c r="AT103" s="213"/>
      <c r="AU103" s="213"/>
      <c r="AV103" s="213"/>
      <c r="AW103" s="213"/>
      <c r="AX103" s="213"/>
      <c r="AY103" s="213"/>
      <c r="AZ103" s="213"/>
      <c r="BA103" s="213"/>
      <c r="BB103" s="213"/>
      <c r="BC103" s="213"/>
      <c r="BD103" s="213"/>
      <c r="BE103" s="213"/>
      <c r="BF103" s="213"/>
      <c r="BG103" s="213"/>
      <c r="BH103" s="213"/>
    </row>
    <row r="104" spans="1:60" outlineLevel="1" x14ac:dyDescent="0.25">
      <c r="A104" s="230"/>
      <c r="B104" s="231"/>
      <c r="C104" s="263" t="s">
        <v>257</v>
      </c>
      <c r="D104" s="234"/>
      <c r="E104" s="235">
        <v>65</v>
      </c>
      <c r="F104" s="233"/>
      <c r="G104" s="233"/>
      <c r="H104" s="233"/>
      <c r="I104" s="233"/>
      <c r="J104" s="233"/>
      <c r="K104" s="233"/>
      <c r="L104" s="233"/>
      <c r="M104" s="233"/>
      <c r="N104" s="232"/>
      <c r="O104" s="232"/>
      <c r="P104" s="232"/>
      <c r="Q104" s="232"/>
      <c r="R104" s="233"/>
      <c r="S104" s="233"/>
      <c r="T104" s="233"/>
      <c r="U104" s="233"/>
      <c r="V104" s="233"/>
      <c r="W104" s="233"/>
      <c r="X104" s="233"/>
      <c r="Y104" s="213"/>
      <c r="Z104" s="213"/>
      <c r="AA104" s="213"/>
      <c r="AB104" s="213"/>
      <c r="AC104" s="213"/>
      <c r="AD104" s="213"/>
      <c r="AE104" s="213"/>
      <c r="AF104" s="213"/>
      <c r="AG104" s="213" t="s">
        <v>124</v>
      </c>
      <c r="AH104" s="213">
        <v>0</v>
      </c>
      <c r="AI104" s="213"/>
      <c r="AJ104" s="213"/>
      <c r="AK104" s="213"/>
      <c r="AL104" s="213"/>
      <c r="AM104" s="213"/>
      <c r="AN104" s="213"/>
      <c r="AO104" s="213"/>
      <c r="AP104" s="213"/>
      <c r="AQ104" s="213"/>
      <c r="AR104" s="213"/>
      <c r="AS104" s="213"/>
      <c r="AT104" s="213"/>
      <c r="AU104" s="213"/>
      <c r="AV104" s="213"/>
      <c r="AW104" s="213"/>
      <c r="AX104" s="213"/>
      <c r="AY104" s="213"/>
      <c r="AZ104" s="213"/>
      <c r="BA104" s="213"/>
      <c r="BB104" s="213"/>
      <c r="BC104" s="213"/>
      <c r="BD104" s="213"/>
      <c r="BE104" s="213"/>
      <c r="BF104" s="213"/>
      <c r="BG104" s="213"/>
      <c r="BH104" s="213"/>
    </row>
    <row r="105" spans="1:60" ht="20.399999999999999" outlineLevel="1" x14ac:dyDescent="0.25">
      <c r="A105" s="244">
        <v>48</v>
      </c>
      <c r="B105" s="245" t="s">
        <v>258</v>
      </c>
      <c r="C105" s="262" t="s">
        <v>259</v>
      </c>
      <c r="D105" s="246" t="s">
        <v>128</v>
      </c>
      <c r="E105" s="247">
        <v>93</v>
      </c>
      <c r="F105" s="248"/>
      <c r="G105" s="249">
        <f>ROUND(E105*F105,2)</f>
        <v>0</v>
      </c>
      <c r="H105" s="248"/>
      <c r="I105" s="249">
        <f>ROUND(E105*H105,2)</f>
        <v>0</v>
      </c>
      <c r="J105" s="248"/>
      <c r="K105" s="249">
        <f>ROUND(E105*J105,2)</f>
        <v>0</v>
      </c>
      <c r="L105" s="249">
        <v>21</v>
      </c>
      <c r="M105" s="249">
        <f>G105*(1+L105/100)</f>
        <v>0</v>
      </c>
      <c r="N105" s="247">
        <v>3.6339999999999997E-2</v>
      </c>
      <c r="O105" s="247">
        <f>ROUND(E105*N105,2)</f>
        <v>3.38</v>
      </c>
      <c r="P105" s="247">
        <v>0</v>
      </c>
      <c r="Q105" s="247">
        <f>ROUND(E105*P105,2)</f>
        <v>0</v>
      </c>
      <c r="R105" s="249"/>
      <c r="S105" s="249" t="s">
        <v>120</v>
      </c>
      <c r="T105" s="250" t="s">
        <v>120</v>
      </c>
      <c r="U105" s="233">
        <v>0.52700000000000002</v>
      </c>
      <c r="V105" s="233">
        <f>ROUND(E105*U105,2)</f>
        <v>49.01</v>
      </c>
      <c r="W105" s="233"/>
      <c r="X105" s="233" t="s">
        <v>121</v>
      </c>
      <c r="Y105" s="213"/>
      <c r="Z105" s="213"/>
      <c r="AA105" s="213"/>
      <c r="AB105" s="213"/>
      <c r="AC105" s="213"/>
      <c r="AD105" s="213"/>
      <c r="AE105" s="213"/>
      <c r="AF105" s="213"/>
      <c r="AG105" s="213" t="s">
        <v>122</v>
      </c>
      <c r="AH105" s="213"/>
      <c r="AI105" s="213"/>
      <c r="AJ105" s="213"/>
      <c r="AK105" s="213"/>
      <c r="AL105" s="213"/>
      <c r="AM105" s="213"/>
      <c r="AN105" s="213"/>
      <c r="AO105" s="213"/>
      <c r="AP105" s="213"/>
      <c r="AQ105" s="213"/>
      <c r="AR105" s="213"/>
      <c r="AS105" s="213"/>
      <c r="AT105" s="213"/>
      <c r="AU105" s="213"/>
      <c r="AV105" s="213"/>
      <c r="AW105" s="213"/>
      <c r="AX105" s="213"/>
      <c r="AY105" s="213"/>
      <c r="AZ105" s="213"/>
      <c r="BA105" s="213"/>
      <c r="BB105" s="213"/>
      <c r="BC105" s="213"/>
      <c r="BD105" s="213"/>
      <c r="BE105" s="213"/>
      <c r="BF105" s="213"/>
      <c r="BG105" s="213"/>
      <c r="BH105" s="213"/>
    </row>
    <row r="106" spans="1:60" outlineLevel="1" x14ac:dyDescent="0.25">
      <c r="A106" s="230"/>
      <c r="B106" s="231"/>
      <c r="C106" s="263" t="s">
        <v>78</v>
      </c>
      <c r="D106" s="234"/>
      <c r="E106" s="235">
        <v>93</v>
      </c>
      <c r="F106" s="233"/>
      <c r="G106" s="233"/>
      <c r="H106" s="233"/>
      <c r="I106" s="233"/>
      <c r="J106" s="233"/>
      <c r="K106" s="233"/>
      <c r="L106" s="233"/>
      <c r="M106" s="233"/>
      <c r="N106" s="232"/>
      <c r="O106" s="232"/>
      <c r="P106" s="232"/>
      <c r="Q106" s="232"/>
      <c r="R106" s="233"/>
      <c r="S106" s="233"/>
      <c r="T106" s="233"/>
      <c r="U106" s="233"/>
      <c r="V106" s="233"/>
      <c r="W106" s="233"/>
      <c r="X106" s="233"/>
      <c r="Y106" s="213"/>
      <c r="Z106" s="213"/>
      <c r="AA106" s="213"/>
      <c r="AB106" s="213"/>
      <c r="AC106" s="213"/>
      <c r="AD106" s="213"/>
      <c r="AE106" s="213"/>
      <c r="AF106" s="213"/>
      <c r="AG106" s="213" t="s">
        <v>124</v>
      </c>
      <c r="AH106" s="213">
        <v>0</v>
      </c>
      <c r="AI106" s="213"/>
      <c r="AJ106" s="213"/>
      <c r="AK106" s="213"/>
      <c r="AL106" s="213"/>
      <c r="AM106" s="213"/>
      <c r="AN106" s="213"/>
      <c r="AO106" s="213"/>
      <c r="AP106" s="213"/>
      <c r="AQ106" s="213"/>
      <c r="AR106" s="213"/>
      <c r="AS106" s="213"/>
      <c r="AT106" s="213"/>
      <c r="AU106" s="213"/>
      <c r="AV106" s="213"/>
      <c r="AW106" s="213"/>
      <c r="AX106" s="213"/>
      <c r="AY106" s="213"/>
      <c r="AZ106" s="213"/>
      <c r="BA106" s="213"/>
      <c r="BB106" s="213"/>
      <c r="BC106" s="213"/>
      <c r="BD106" s="213"/>
      <c r="BE106" s="213"/>
      <c r="BF106" s="213"/>
      <c r="BG106" s="213"/>
      <c r="BH106" s="213"/>
    </row>
    <row r="107" spans="1:60" outlineLevel="1" x14ac:dyDescent="0.25">
      <c r="A107" s="244">
        <v>49</v>
      </c>
      <c r="B107" s="245" t="s">
        <v>260</v>
      </c>
      <c r="C107" s="262" t="s">
        <v>261</v>
      </c>
      <c r="D107" s="246" t="s">
        <v>128</v>
      </c>
      <c r="E107" s="247">
        <v>93</v>
      </c>
      <c r="F107" s="248"/>
      <c r="G107" s="249">
        <f>ROUND(E107*F107,2)</f>
        <v>0</v>
      </c>
      <c r="H107" s="248"/>
      <c r="I107" s="249">
        <f>ROUND(E107*H107,2)</f>
        <v>0</v>
      </c>
      <c r="J107" s="248"/>
      <c r="K107" s="249">
        <f>ROUND(E107*J107,2)</f>
        <v>0</v>
      </c>
      <c r="L107" s="249">
        <v>21</v>
      </c>
      <c r="M107" s="249">
        <f>G107*(1+L107/100)</f>
        <v>0</v>
      </c>
      <c r="N107" s="247">
        <v>0</v>
      </c>
      <c r="O107" s="247">
        <f>ROUND(E107*N107,2)</f>
        <v>0</v>
      </c>
      <c r="P107" s="247">
        <v>0</v>
      </c>
      <c r="Q107" s="247">
        <f>ROUND(E107*P107,2)</f>
        <v>0</v>
      </c>
      <c r="R107" s="249"/>
      <c r="S107" s="249" t="s">
        <v>120</v>
      </c>
      <c r="T107" s="250" t="s">
        <v>120</v>
      </c>
      <c r="U107" s="233">
        <v>0.32</v>
      </c>
      <c r="V107" s="233">
        <f>ROUND(E107*U107,2)</f>
        <v>29.76</v>
      </c>
      <c r="W107" s="233"/>
      <c r="X107" s="233" t="s">
        <v>121</v>
      </c>
      <c r="Y107" s="213"/>
      <c r="Z107" s="213"/>
      <c r="AA107" s="213"/>
      <c r="AB107" s="213"/>
      <c r="AC107" s="213"/>
      <c r="AD107" s="213"/>
      <c r="AE107" s="213"/>
      <c r="AF107" s="213"/>
      <c r="AG107" s="213" t="s">
        <v>122</v>
      </c>
      <c r="AH107" s="213"/>
      <c r="AI107" s="213"/>
      <c r="AJ107" s="213"/>
      <c r="AK107" s="213"/>
      <c r="AL107" s="213"/>
      <c r="AM107" s="213"/>
      <c r="AN107" s="213"/>
      <c r="AO107" s="213"/>
      <c r="AP107" s="213"/>
      <c r="AQ107" s="213"/>
      <c r="AR107" s="213"/>
      <c r="AS107" s="213"/>
      <c r="AT107" s="213"/>
      <c r="AU107" s="213"/>
      <c r="AV107" s="213"/>
      <c r="AW107" s="213"/>
      <c r="AX107" s="213"/>
      <c r="AY107" s="213"/>
      <c r="AZ107" s="213"/>
      <c r="BA107" s="213"/>
      <c r="BB107" s="213"/>
      <c r="BC107" s="213"/>
      <c r="BD107" s="213"/>
      <c r="BE107" s="213"/>
      <c r="BF107" s="213"/>
      <c r="BG107" s="213"/>
      <c r="BH107" s="213"/>
    </row>
    <row r="108" spans="1:60" outlineLevel="1" x14ac:dyDescent="0.25">
      <c r="A108" s="230"/>
      <c r="B108" s="231"/>
      <c r="C108" s="265" t="s">
        <v>262</v>
      </c>
      <c r="D108" s="258"/>
      <c r="E108" s="258"/>
      <c r="F108" s="258"/>
      <c r="G108" s="258"/>
      <c r="H108" s="233"/>
      <c r="I108" s="233"/>
      <c r="J108" s="233"/>
      <c r="K108" s="233"/>
      <c r="L108" s="233"/>
      <c r="M108" s="233"/>
      <c r="N108" s="232"/>
      <c r="O108" s="232"/>
      <c r="P108" s="232"/>
      <c r="Q108" s="232"/>
      <c r="R108" s="233"/>
      <c r="S108" s="233"/>
      <c r="T108" s="233"/>
      <c r="U108" s="233"/>
      <c r="V108" s="233"/>
      <c r="W108" s="233"/>
      <c r="X108" s="233"/>
      <c r="Y108" s="213"/>
      <c r="Z108" s="213"/>
      <c r="AA108" s="213"/>
      <c r="AB108" s="213"/>
      <c r="AC108" s="213"/>
      <c r="AD108" s="213"/>
      <c r="AE108" s="213"/>
      <c r="AF108" s="213"/>
      <c r="AG108" s="213" t="s">
        <v>157</v>
      </c>
      <c r="AH108" s="213"/>
      <c r="AI108" s="213"/>
      <c r="AJ108" s="213"/>
      <c r="AK108" s="213"/>
      <c r="AL108" s="213"/>
      <c r="AM108" s="213"/>
      <c r="AN108" s="213"/>
      <c r="AO108" s="213"/>
      <c r="AP108" s="213"/>
      <c r="AQ108" s="213"/>
      <c r="AR108" s="213"/>
      <c r="AS108" s="213"/>
      <c r="AT108" s="213"/>
      <c r="AU108" s="213"/>
      <c r="AV108" s="213"/>
      <c r="AW108" s="213"/>
      <c r="AX108" s="213"/>
      <c r="AY108" s="213"/>
      <c r="AZ108" s="213"/>
      <c r="BA108" s="213"/>
      <c r="BB108" s="213"/>
      <c r="BC108" s="213"/>
      <c r="BD108" s="213"/>
      <c r="BE108" s="213"/>
      <c r="BF108" s="213"/>
      <c r="BG108" s="213"/>
      <c r="BH108" s="213"/>
    </row>
    <row r="109" spans="1:60" x14ac:dyDescent="0.25">
      <c r="A109" s="237" t="s">
        <v>115</v>
      </c>
      <c r="B109" s="238" t="s">
        <v>72</v>
      </c>
      <c r="C109" s="261" t="s">
        <v>73</v>
      </c>
      <c r="D109" s="239"/>
      <c r="E109" s="240"/>
      <c r="F109" s="241"/>
      <c r="G109" s="241">
        <f>SUMIF(AG110:AG127,"&lt;&gt;NOR",G110:G127)</f>
        <v>0</v>
      </c>
      <c r="H109" s="241"/>
      <c r="I109" s="241">
        <f>SUM(I110:I127)</f>
        <v>0</v>
      </c>
      <c r="J109" s="241"/>
      <c r="K109" s="241">
        <f>SUM(K110:K127)</f>
        <v>0</v>
      </c>
      <c r="L109" s="241"/>
      <c r="M109" s="241">
        <f>SUM(M110:M127)</f>
        <v>0</v>
      </c>
      <c r="N109" s="240"/>
      <c r="O109" s="240">
        <f>SUM(O110:O127)</f>
        <v>52.199999999999996</v>
      </c>
      <c r="P109" s="240"/>
      <c r="Q109" s="240">
        <f>SUM(Q110:Q127)</f>
        <v>0</v>
      </c>
      <c r="R109" s="241"/>
      <c r="S109" s="241"/>
      <c r="T109" s="242"/>
      <c r="U109" s="236"/>
      <c r="V109" s="236">
        <f>SUM(V110:V127)</f>
        <v>142.87</v>
      </c>
      <c r="W109" s="236"/>
      <c r="X109" s="236"/>
      <c r="AG109" t="s">
        <v>116</v>
      </c>
    </row>
    <row r="110" spans="1:60" ht="30.6" outlineLevel="1" x14ac:dyDescent="0.25">
      <c r="A110" s="244">
        <v>50</v>
      </c>
      <c r="B110" s="245" t="s">
        <v>263</v>
      </c>
      <c r="C110" s="262" t="s">
        <v>264</v>
      </c>
      <c r="D110" s="246" t="s">
        <v>128</v>
      </c>
      <c r="E110" s="247">
        <v>60.64</v>
      </c>
      <c r="F110" s="248"/>
      <c r="G110" s="249">
        <f>ROUND(E110*F110,2)</f>
        <v>0</v>
      </c>
      <c r="H110" s="248"/>
      <c r="I110" s="249">
        <f>ROUND(E110*H110,2)</f>
        <v>0</v>
      </c>
      <c r="J110" s="248"/>
      <c r="K110" s="249">
        <f>ROUND(E110*J110,2)</f>
        <v>0</v>
      </c>
      <c r="L110" s="249">
        <v>21</v>
      </c>
      <c r="M110" s="249">
        <f>G110*(1+L110/100)</f>
        <v>0</v>
      </c>
      <c r="N110" s="247">
        <v>0.45145000000000002</v>
      </c>
      <c r="O110" s="247">
        <f>ROUND(E110*N110,2)</f>
        <v>27.38</v>
      </c>
      <c r="P110" s="247">
        <v>0</v>
      </c>
      <c r="Q110" s="247">
        <f>ROUND(E110*P110,2)</f>
        <v>0</v>
      </c>
      <c r="R110" s="249"/>
      <c r="S110" s="249" t="s">
        <v>120</v>
      </c>
      <c r="T110" s="250" t="s">
        <v>129</v>
      </c>
      <c r="U110" s="233">
        <v>0.9</v>
      </c>
      <c r="V110" s="233">
        <f>ROUND(E110*U110,2)</f>
        <v>54.58</v>
      </c>
      <c r="W110" s="233"/>
      <c r="X110" s="233" t="s">
        <v>121</v>
      </c>
      <c r="Y110" s="213"/>
      <c r="Z110" s="213"/>
      <c r="AA110" s="213"/>
      <c r="AB110" s="213"/>
      <c r="AC110" s="213"/>
      <c r="AD110" s="213"/>
      <c r="AE110" s="213"/>
      <c r="AF110" s="213"/>
      <c r="AG110" s="213" t="s">
        <v>122</v>
      </c>
      <c r="AH110" s="213"/>
      <c r="AI110" s="213"/>
      <c r="AJ110" s="213"/>
      <c r="AK110" s="213"/>
      <c r="AL110" s="213"/>
      <c r="AM110" s="213"/>
      <c r="AN110" s="213"/>
      <c r="AO110" s="213"/>
      <c r="AP110" s="213"/>
      <c r="AQ110" s="213"/>
      <c r="AR110" s="213"/>
      <c r="AS110" s="213"/>
      <c r="AT110" s="213"/>
      <c r="AU110" s="213"/>
      <c r="AV110" s="213"/>
      <c r="AW110" s="213"/>
      <c r="AX110" s="213"/>
      <c r="AY110" s="213"/>
      <c r="AZ110" s="213"/>
      <c r="BA110" s="213"/>
      <c r="BB110" s="213"/>
      <c r="BC110" s="213"/>
      <c r="BD110" s="213"/>
      <c r="BE110" s="213"/>
      <c r="BF110" s="213"/>
      <c r="BG110" s="213"/>
      <c r="BH110" s="213"/>
    </row>
    <row r="111" spans="1:60" ht="21" outlineLevel="1" x14ac:dyDescent="0.25">
      <c r="A111" s="230"/>
      <c r="B111" s="231"/>
      <c r="C111" s="265" t="s">
        <v>265</v>
      </c>
      <c r="D111" s="258"/>
      <c r="E111" s="258"/>
      <c r="F111" s="258"/>
      <c r="G111" s="258"/>
      <c r="H111" s="233"/>
      <c r="I111" s="233"/>
      <c r="J111" s="233"/>
      <c r="K111" s="233"/>
      <c r="L111" s="233"/>
      <c r="M111" s="233"/>
      <c r="N111" s="232"/>
      <c r="O111" s="232"/>
      <c r="P111" s="232"/>
      <c r="Q111" s="232"/>
      <c r="R111" s="233"/>
      <c r="S111" s="233"/>
      <c r="T111" s="233"/>
      <c r="U111" s="233"/>
      <c r="V111" s="233"/>
      <c r="W111" s="233"/>
      <c r="X111" s="233"/>
      <c r="Y111" s="213"/>
      <c r="Z111" s="213"/>
      <c r="AA111" s="213"/>
      <c r="AB111" s="213"/>
      <c r="AC111" s="213"/>
      <c r="AD111" s="213"/>
      <c r="AE111" s="213"/>
      <c r="AF111" s="213"/>
      <c r="AG111" s="213" t="s">
        <v>157</v>
      </c>
      <c r="AH111" s="213"/>
      <c r="AI111" s="213"/>
      <c r="AJ111" s="213"/>
      <c r="AK111" s="213"/>
      <c r="AL111" s="213"/>
      <c r="AM111" s="213"/>
      <c r="AN111" s="213"/>
      <c r="AO111" s="213"/>
      <c r="AP111" s="213"/>
      <c r="AQ111" s="213"/>
      <c r="AR111" s="213"/>
      <c r="AS111" s="213"/>
      <c r="AT111" s="213"/>
      <c r="AU111" s="213"/>
      <c r="AV111" s="213"/>
      <c r="AW111" s="213"/>
      <c r="AX111" s="213"/>
      <c r="AY111" s="213"/>
      <c r="AZ111" s="213"/>
      <c r="BA111" s="259" t="str">
        <f>C111</f>
        <v>V položce jsou zakalkulovány náklady na dodávku betonových tvárnic štípaných tl .(19)20 cm, náklady na výplň betonem C 25/30 XC4 a na vložení a dodávku  betonářské oceli žebírkové D=10mm a D=12 m .</v>
      </c>
      <c r="BB111" s="213"/>
      <c r="BC111" s="213"/>
      <c r="BD111" s="213"/>
      <c r="BE111" s="213"/>
      <c r="BF111" s="213"/>
      <c r="BG111" s="213"/>
      <c r="BH111" s="213"/>
    </row>
    <row r="112" spans="1:60" outlineLevel="1" x14ac:dyDescent="0.25">
      <c r="A112" s="230"/>
      <c r="B112" s="231"/>
      <c r="C112" s="266" t="s">
        <v>266</v>
      </c>
      <c r="D112" s="260"/>
      <c r="E112" s="260"/>
      <c r="F112" s="260"/>
      <c r="G112" s="260"/>
      <c r="H112" s="233"/>
      <c r="I112" s="233"/>
      <c r="J112" s="233"/>
      <c r="K112" s="233"/>
      <c r="L112" s="233"/>
      <c r="M112" s="233"/>
      <c r="N112" s="232"/>
      <c r="O112" s="232"/>
      <c r="P112" s="232"/>
      <c r="Q112" s="232"/>
      <c r="R112" s="233"/>
      <c r="S112" s="233"/>
      <c r="T112" s="233"/>
      <c r="U112" s="233"/>
      <c r="V112" s="233"/>
      <c r="W112" s="233"/>
      <c r="X112" s="233"/>
      <c r="Y112" s="213"/>
      <c r="Z112" s="213"/>
      <c r="AA112" s="213"/>
      <c r="AB112" s="213"/>
      <c r="AC112" s="213"/>
      <c r="AD112" s="213"/>
      <c r="AE112" s="213"/>
      <c r="AF112" s="213"/>
      <c r="AG112" s="213" t="s">
        <v>157</v>
      </c>
      <c r="AH112" s="213"/>
      <c r="AI112" s="213"/>
      <c r="AJ112" s="213"/>
      <c r="AK112" s="213"/>
      <c r="AL112" s="213"/>
      <c r="AM112" s="213"/>
      <c r="AN112" s="213"/>
      <c r="AO112" s="213"/>
      <c r="AP112" s="213"/>
      <c r="AQ112" s="213"/>
      <c r="AR112" s="213"/>
      <c r="AS112" s="213"/>
      <c r="AT112" s="213"/>
      <c r="AU112" s="213"/>
      <c r="AV112" s="213"/>
      <c r="AW112" s="213"/>
      <c r="AX112" s="213"/>
      <c r="AY112" s="213"/>
      <c r="AZ112" s="213"/>
      <c r="BA112" s="213"/>
      <c r="BB112" s="213"/>
      <c r="BC112" s="213"/>
      <c r="BD112" s="213"/>
      <c r="BE112" s="213"/>
      <c r="BF112" s="213"/>
      <c r="BG112" s="213"/>
      <c r="BH112" s="213"/>
    </row>
    <row r="113" spans="1:60" outlineLevel="1" x14ac:dyDescent="0.25">
      <c r="A113" s="230"/>
      <c r="B113" s="231"/>
      <c r="C113" s="266" t="s">
        <v>267</v>
      </c>
      <c r="D113" s="260"/>
      <c r="E113" s="260"/>
      <c r="F113" s="260"/>
      <c r="G113" s="260"/>
      <c r="H113" s="233"/>
      <c r="I113" s="233"/>
      <c r="J113" s="233"/>
      <c r="K113" s="233"/>
      <c r="L113" s="233"/>
      <c r="M113" s="233"/>
      <c r="N113" s="232"/>
      <c r="O113" s="232"/>
      <c r="P113" s="232"/>
      <c r="Q113" s="232"/>
      <c r="R113" s="233"/>
      <c r="S113" s="233"/>
      <c r="T113" s="233"/>
      <c r="U113" s="233"/>
      <c r="V113" s="233"/>
      <c r="W113" s="233"/>
      <c r="X113" s="233"/>
      <c r="Y113" s="213"/>
      <c r="Z113" s="213"/>
      <c r="AA113" s="213"/>
      <c r="AB113" s="213"/>
      <c r="AC113" s="213"/>
      <c r="AD113" s="213"/>
      <c r="AE113" s="213"/>
      <c r="AF113" s="213"/>
      <c r="AG113" s="213" t="s">
        <v>157</v>
      </c>
      <c r="AH113" s="213"/>
      <c r="AI113" s="213"/>
      <c r="AJ113" s="213"/>
      <c r="AK113" s="213"/>
      <c r="AL113" s="213"/>
      <c r="AM113" s="213"/>
      <c r="AN113" s="213"/>
      <c r="AO113" s="213"/>
      <c r="AP113" s="213"/>
      <c r="AQ113" s="213"/>
      <c r="AR113" s="213"/>
      <c r="AS113" s="213"/>
      <c r="AT113" s="213"/>
      <c r="AU113" s="213"/>
      <c r="AV113" s="213"/>
      <c r="AW113" s="213"/>
      <c r="AX113" s="213"/>
      <c r="AY113" s="213"/>
      <c r="AZ113" s="213"/>
      <c r="BA113" s="213"/>
      <c r="BB113" s="213"/>
      <c r="BC113" s="213"/>
      <c r="BD113" s="213"/>
      <c r="BE113" s="213"/>
      <c r="BF113" s="213"/>
      <c r="BG113" s="213"/>
      <c r="BH113" s="213"/>
    </row>
    <row r="114" spans="1:60" outlineLevel="1" x14ac:dyDescent="0.25">
      <c r="A114" s="230"/>
      <c r="B114" s="231"/>
      <c r="C114" s="266" t="s">
        <v>268</v>
      </c>
      <c r="D114" s="260"/>
      <c r="E114" s="260"/>
      <c r="F114" s="260"/>
      <c r="G114" s="260"/>
      <c r="H114" s="233"/>
      <c r="I114" s="233"/>
      <c r="J114" s="233"/>
      <c r="K114" s="233"/>
      <c r="L114" s="233"/>
      <c r="M114" s="233"/>
      <c r="N114" s="232"/>
      <c r="O114" s="232"/>
      <c r="P114" s="232"/>
      <c r="Q114" s="232"/>
      <c r="R114" s="233"/>
      <c r="S114" s="233"/>
      <c r="T114" s="233"/>
      <c r="U114" s="233"/>
      <c r="V114" s="233"/>
      <c r="W114" s="233"/>
      <c r="X114" s="233"/>
      <c r="Y114" s="213"/>
      <c r="Z114" s="213"/>
      <c r="AA114" s="213"/>
      <c r="AB114" s="213"/>
      <c r="AC114" s="213"/>
      <c r="AD114" s="213"/>
      <c r="AE114" s="213"/>
      <c r="AF114" s="213"/>
      <c r="AG114" s="213" t="s">
        <v>157</v>
      </c>
      <c r="AH114" s="213"/>
      <c r="AI114" s="213"/>
      <c r="AJ114" s="213"/>
      <c r="AK114" s="213"/>
      <c r="AL114" s="213"/>
      <c r="AM114" s="213"/>
      <c r="AN114" s="213"/>
      <c r="AO114" s="213"/>
      <c r="AP114" s="213"/>
      <c r="AQ114" s="213"/>
      <c r="AR114" s="213"/>
      <c r="AS114" s="213"/>
      <c r="AT114" s="213"/>
      <c r="AU114" s="213"/>
      <c r="AV114" s="213"/>
      <c r="AW114" s="213"/>
      <c r="AX114" s="213"/>
      <c r="AY114" s="213"/>
      <c r="AZ114" s="213"/>
      <c r="BA114" s="213"/>
      <c r="BB114" s="213"/>
      <c r="BC114" s="213"/>
      <c r="BD114" s="213"/>
      <c r="BE114" s="213"/>
      <c r="BF114" s="213"/>
      <c r="BG114" s="213"/>
      <c r="BH114" s="213"/>
    </row>
    <row r="115" spans="1:60" outlineLevel="1" x14ac:dyDescent="0.25">
      <c r="A115" s="230"/>
      <c r="B115" s="231"/>
      <c r="C115" s="263" t="s">
        <v>269</v>
      </c>
      <c r="D115" s="234"/>
      <c r="E115" s="235">
        <v>60.64</v>
      </c>
      <c r="F115" s="233"/>
      <c r="G115" s="233"/>
      <c r="H115" s="233"/>
      <c r="I115" s="233"/>
      <c r="J115" s="233"/>
      <c r="K115" s="233"/>
      <c r="L115" s="233"/>
      <c r="M115" s="233"/>
      <c r="N115" s="232"/>
      <c r="O115" s="232"/>
      <c r="P115" s="232"/>
      <c r="Q115" s="232"/>
      <c r="R115" s="233"/>
      <c r="S115" s="233"/>
      <c r="T115" s="233"/>
      <c r="U115" s="233"/>
      <c r="V115" s="233"/>
      <c r="W115" s="233"/>
      <c r="X115" s="233"/>
      <c r="Y115" s="213"/>
      <c r="Z115" s="213"/>
      <c r="AA115" s="213"/>
      <c r="AB115" s="213"/>
      <c r="AC115" s="213"/>
      <c r="AD115" s="213"/>
      <c r="AE115" s="213"/>
      <c r="AF115" s="213"/>
      <c r="AG115" s="213" t="s">
        <v>124</v>
      </c>
      <c r="AH115" s="213">
        <v>0</v>
      </c>
      <c r="AI115" s="213"/>
      <c r="AJ115" s="213"/>
      <c r="AK115" s="213"/>
      <c r="AL115" s="213"/>
      <c r="AM115" s="213"/>
      <c r="AN115" s="213"/>
      <c r="AO115" s="213"/>
      <c r="AP115" s="213"/>
      <c r="AQ115" s="213"/>
      <c r="AR115" s="213"/>
      <c r="AS115" s="213"/>
      <c r="AT115" s="213"/>
      <c r="AU115" s="213"/>
      <c r="AV115" s="213"/>
      <c r="AW115" s="213"/>
      <c r="AX115" s="213"/>
      <c r="AY115" s="213"/>
      <c r="AZ115" s="213"/>
      <c r="BA115" s="213"/>
      <c r="BB115" s="213"/>
      <c r="BC115" s="213"/>
      <c r="BD115" s="213"/>
      <c r="BE115" s="213"/>
      <c r="BF115" s="213"/>
      <c r="BG115" s="213"/>
      <c r="BH115" s="213"/>
    </row>
    <row r="116" spans="1:60" ht="30.6" outlineLevel="1" x14ac:dyDescent="0.25">
      <c r="A116" s="244">
        <v>51</v>
      </c>
      <c r="B116" s="245" t="s">
        <v>270</v>
      </c>
      <c r="C116" s="262" t="s">
        <v>271</v>
      </c>
      <c r="D116" s="246" t="s">
        <v>240</v>
      </c>
      <c r="E116" s="247">
        <v>171.5</v>
      </c>
      <c r="F116" s="248"/>
      <c r="G116" s="249">
        <f>ROUND(E116*F116,2)</f>
        <v>0</v>
      </c>
      <c r="H116" s="248"/>
      <c r="I116" s="249">
        <f>ROUND(E116*H116,2)</f>
        <v>0</v>
      </c>
      <c r="J116" s="248"/>
      <c r="K116" s="249">
        <f>ROUND(E116*J116,2)</f>
        <v>0</v>
      </c>
      <c r="L116" s="249">
        <v>21</v>
      </c>
      <c r="M116" s="249">
        <f>G116*(1+L116/100)</f>
        <v>0</v>
      </c>
      <c r="N116" s="247">
        <v>5.3670000000000002E-2</v>
      </c>
      <c r="O116" s="247">
        <f>ROUND(E116*N116,2)</f>
        <v>9.1999999999999993</v>
      </c>
      <c r="P116" s="247">
        <v>0</v>
      </c>
      <c r="Q116" s="247">
        <f>ROUND(E116*P116,2)</f>
        <v>0</v>
      </c>
      <c r="R116" s="249"/>
      <c r="S116" s="249" t="s">
        <v>120</v>
      </c>
      <c r="T116" s="250" t="s">
        <v>120</v>
      </c>
      <c r="U116" s="233">
        <v>0.23899999999999999</v>
      </c>
      <c r="V116" s="233">
        <f>ROUND(E116*U116,2)</f>
        <v>40.99</v>
      </c>
      <c r="W116" s="233"/>
      <c r="X116" s="233" t="s">
        <v>121</v>
      </c>
      <c r="Y116" s="213"/>
      <c r="Z116" s="213"/>
      <c r="AA116" s="213"/>
      <c r="AB116" s="213"/>
      <c r="AC116" s="213"/>
      <c r="AD116" s="213"/>
      <c r="AE116" s="213"/>
      <c r="AF116" s="213"/>
      <c r="AG116" s="213" t="s">
        <v>122</v>
      </c>
      <c r="AH116" s="213"/>
      <c r="AI116" s="213"/>
      <c r="AJ116" s="213"/>
      <c r="AK116" s="213"/>
      <c r="AL116" s="213"/>
      <c r="AM116" s="213"/>
      <c r="AN116" s="213"/>
      <c r="AO116" s="213"/>
      <c r="AP116" s="213"/>
      <c r="AQ116" s="213"/>
      <c r="AR116" s="213"/>
      <c r="AS116" s="213"/>
      <c r="AT116" s="213"/>
      <c r="AU116" s="213"/>
      <c r="AV116" s="213"/>
      <c r="AW116" s="213"/>
      <c r="AX116" s="213"/>
      <c r="AY116" s="213"/>
      <c r="AZ116" s="213"/>
      <c r="BA116" s="213"/>
      <c r="BB116" s="213"/>
      <c r="BC116" s="213"/>
      <c r="BD116" s="213"/>
      <c r="BE116" s="213"/>
      <c r="BF116" s="213"/>
      <c r="BG116" s="213"/>
      <c r="BH116" s="213"/>
    </row>
    <row r="117" spans="1:60" outlineLevel="1" x14ac:dyDescent="0.25">
      <c r="A117" s="230"/>
      <c r="B117" s="231"/>
      <c r="C117" s="263" t="s">
        <v>272</v>
      </c>
      <c r="D117" s="234"/>
      <c r="E117" s="235">
        <v>171.5</v>
      </c>
      <c r="F117" s="233"/>
      <c r="G117" s="233"/>
      <c r="H117" s="233"/>
      <c r="I117" s="233"/>
      <c r="J117" s="233"/>
      <c r="K117" s="233"/>
      <c r="L117" s="233"/>
      <c r="M117" s="233"/>
      <c r="N117" s="232"/>
      <c r="O117" s="232"/>
      <c r="P117" s="232"/>
      <c r="Q117" s="232"/>
      <c r="R117" s="233"/>
      <c r="S117" s="233"/>
      <c r="T117" s="233"/>
      <c r="U117" s="233"/>
      <c r="V117" s="233"/>
      <c r="W117" s="233"/>
      <c r="X117" s="233"/>
      <c r="Y117" s="213"/>
      <c r="Z117" s="213"/>
      <c r="AA117" s="213"/>
      <c r="AB117" s="213"/>
      <c r="AC117" s="213"/>
      <c r="AD117" s="213"/>
      <c r="AE117" s="213"/>
      <c r="AF117" s="213"/>
      <c r="AG117" s="213" t="s">
        <v>124</v>
      </c>
      <c r="AH117" s="213">
        <v>0</v>
      </c>
      <c r="AI117" s="213"/>
      <c r="AJ117" s="213"/>
      <c r="AK117" s="213"/>
      <c r="AL117" s="213"/>
      <c r="AM117" s="213"/>
      <c r="AN117" s="213"/>
      <c r="AO117" s="213"/>
      <c r="AP117" s="213"/>
      <c r="AQ117" s="213"/>
      <c r="AR117" s="213"/>
      <c r="AS117" s="213"/>
      <c r="AT117" s="213"/>
      <c r="AU117" s="213"/>
      <c r="AV117" s="213"/>
      <c r="AW117" s="213"/>
      <c r="AX117" s="213"/>
      <c r="AY117" s="213"/>
      <c r="AZ117" s="213"/>
      <c r="BA117" s="213"/>
      <c r="BB117" s="213"/>
      <c r="BC117" s="213"/>
      <c r="BD117" s="213"/>
      <c r="BE117" s="213"/>
      <c r="BF117" s="213"/>
      <c r="BG117" s="213"/>
      <c r="BH117" s="213"/>
    </row>
    <row r="118" spans="1:60" outlineLevel="1" x14ac:dyDescent="0.25">
      <c r="A118" s="251">
        <v>52</v>
      </c>
      <c r="B118" s="252" t="s">
        <v>273</v>
      </c>
      <c r="C118" s="264" t="s">
        <v>274</v>
      </c>
      <c r="D118" s="253" t="s">
        <v>227</v>
      </c>
      <c r="E118" s="254">
        <v>27</v>
      </c>
      <c r="F118" s="255"/>
      <c r="G118" s="256">
        <f>ROUND(E118*F118,2)</f>
        <v>0</v>
      </c>
      <c r="H118" s="255"/>
      <c r="I118" s="256">
        <f>ROUND(E118*H118,2)</f>
        <v>0</v>
      </c>
      <c r="J118" s="255"/>
      <c r="K118" s="256">
        <f>ROUND(E118*J118,2)</f>
        <v>0</v>
      </c>
      <c r="L118" s="256">
        <v>21</v>
      </c>
      <c r="M118" s="256">
        <f>G118*(1+L118/100)</f>
        <v>0</v>
      </c>
      <c r="N118" s="254">
        <v>8.9569999999999997E-2</v>
      </c>
      <c r="O118" s="254">
        <f>ROUND(E118*N118,2)</f>
        <v>2.42</v>
      </c>
      <c r="P118" s="254">
        <v>0</v>
      </c>
      <c r="Q118" s="254">
        <f>ROUND(E118*P118,2)</f>
        <v>0</v>
      </c>
      <c r="R118" s="256"/>
      <c r="S118" s="256" t="s">
        <v>120</v>
      </c>
      <c r="T118" s="257" t="s">
        <v>120</v>
      </c>
      <c r="U118" s="233">
        <v>0.23899999999999999</v>
      </c>
      <c r="V118" s="233">
        <f>ROUND(E118*U118,2)</f>
        <v>6.45</v>
      </c>
      <c r="W118" s="233"/>
      <c r="X118" s="233" t="s">
        <v>121</v>
      </c>
      <c r="Y118" s="213"/>
      <c r="Z118" s="213"/>
      <c r="AA118" s="213"/>
      <c r="AB118" s="213"/>
      <c r="AC118" s="213"/>
      <c r="AD118" s="213"/>
      <c r="AE118" s="213"/>
      <c r="AF118" s="213"/>
      <c r="AG118" s="213" t="s">
        <v>122</v>
      </c>
      <c r="AH118" s="213"/>
      <c r="AI118" s="213"/>
      <c r="AJ118" s="213"/>
      <c r="AK118" s="213"/>
      <c r="AL118" s="213"/>
      <c r="AM118" s="213"/>
      <c r="AN118" s="213"/>
      <c r="AO118" s="213"/>
      <c r="AP118" s="213"/>
      <c r="AQ118" s="213"/>
      <c r="AR118" s="213"/>
      <c r="AS118" s="213"/>
      <c r="AT118" s="213"/>
      <c r="AU118" s="213"/>
      <c r="AV118" s="213"/>
      <c r="AW118" s="213"/>
      <c r="AX118" s="213"/>
      <c r="AY118" s="213"/>
      <c r="AZ118" s="213"/>
      <c r="BA118" s="213"/>
      <c r="BB118" s="213"/>
      <c r="BC118" s="213"/>
      <c r="BD118" s="213"/>
      <c r="BE118" s="213"/>
      <c r="BF118" s="213"/>
      <c r="BG118" s="213"/>
      <c r="BH118" s="213"/>
    </row>
    <row r="119" spans="1:60" outlineLevel="1" x14ac:dyDescent="0.25">
      <c r="A119" s="251">
        <v>53</v>
      </c>
      <c r="B119" s="252" t="s">
        <v>275</v>
      </c>
      <c r="C119" s="264" t="s">
        <v>276</v>
      </c>
      <c r="D119" s="253" t="s">
        <v>119</v>
      </c>
      <c r="E119" s="254">
        <v>45</v>
      </c>
      <c r="F119" s="255"/>
      <c r="G119" s="256">
        <f>ROUND(E119*F119,2)</f>
        <v>0</v>
      </c>
      <c r="H119" s="255"/>
      <c r="I119" s="256">
        <f>ROUND(E119*H119,2)</f>
        <v>0</v>
      </c>
      <c r="J119" s="255"/>
      <c r="K119" s="256">
        <f>ROUND(E119*J119,2)</f>
        <v>0</v>
      </c>
      <c r="L119" s="256">
        <v>21</v>
      </c>
      <c r="M119" s="256">
        <f>G119*(1+L119/100)</f>
        <v>0</v>
      </c>
      <c r="N119" s="254">
        <v>0.1</v>
      </c>
      <c r="O119" s="254">
        <f>ROUND(E119*N119,2)</f>
        <v>4.5</v>
      </c>
      <c r="P119" s="254">
        <v>0</v>
      </c>
      <c r="Q119" s="254">
        <f>ROUND(E119*P119,2)</f>
        <v>0</v>
      </c>
      <c r="R119" s="256"/>
      <c r="S119" s="256" t="s">
        <v>120</v>
      </c>
      <c r="T119" s="257" t="s">
        <v>120</v>
      </c>
      <c r="U119" s="233">
        <v>0.44</v>
      </c>
      <c r="V119" s="233">
        <f>ROUND(E119*U119,2)</f>
        <v>19.8</v>
      </c>
      <c r="W119" s="233"/>
      <c r="X119" s="233" t="s">
        <v>121</v>
      </c>
      <c r="Y119" s="213"/>
      <c r="Z119" s="213"/>
      <c r="AA119" s="213"/>
      <c r="AB119" s="213"/>
      <c r="AC119" s="213"/>
      <c r="AD119" s="213"/>
      <c r="AE119" s="213"/>
      <c r="AF119" s="213"/>
      <c r="AG119" s="213" t="s">
        <v>122</v>
      </c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213"/>
      <c r="AX119" s="213"/>
      <c r="AY119" s="213"/>
      <c r="AZ119" s="213"/>
      <c r="BA119" s="213"/>
      <c r="BB119" s="213"/>
      <c r="BC119" s="213"/>
      <c r="BD119" s="213"/>
      <c r="BE119" s="213"/>
      <c r="BF119" s="213"/>
      <c r="BG119" s="213"/>
      <c r="BH119" s="213"/>
    </row>
    <row r="120" spans="1:60" ht="30.6" outlineLevel="1" x14ac:dyDescent="0.25">
      <c r="A120" s="244">
        <v>54</v>
      </c>
      <c r="B120" s="245" t="s">
        <v>277</v>
      </c>
      <c r="C120" s="262" t="s">
        <v>278</v>
      </c>
      <c r="D120" s="246" t="s">
        <v>240</v>
      </c>
      <c r="E120" s="247">
        <v>40</v>
      </c>
      <c r="F120" s="248"/>
      <c r="G120" s="249">
        <f>ROUND(E120*F120,2)</f>
        <v>0</v>
      </c>
      <c r="H120" s="248"/>
      <c r="I120" s="249">
        <f>ROUND(E120*H120,2)</f>
        <v>0</v>
      </c>
      <c r="J120" s="248"/>
      <c r="K120" s="249">
        <f>ROUND(E120*J120,2)</f>
        <v>0</v>
      </c>
      <c r="L120" s="249">
        <v>21</v>
      </c>
      <c r="M120" s="249">
        <f>G120*(1+L120/100)</f>
        <v>0</v>
      </c>
      <c r="N120" s="247">
        <v>0.20935999999999999</v>
      </c>
      <c r="O120" s="247">
        <f>ROUND(E120*N120,2)</f>
        <v>8.3699999999999992</v>
      </c>
      <c r="P120" s="247">
        <v>0</v>
      </c>
      <c r="Q120" s="247">
        <f>ROUND(E120*P120,2)</f>
        <v>0</v>
      </c>
      <c r="R120" s="249"/>
      <c r="S120" s="249" t="s">
        <v>120</v>
      </c>
      <c r="T120" s="250" t="s">
        <v>129</v>
      </c>
      <c r="U120" s="233">
        <v>0.36</v>
      </c>
      <c r="V120" s="233">
        <f>ROUND(E120*U120,2)</f>
        <v>14.4</v>
      </c>
      <c r="W120" s="233"/>
      <c r="X120" s="233" t="s">
        <v>121</v>
      </c>
      <c r="Y120" s="213"/>
      <c r="Z120" s="213"/>
      <c r="AA120" s="213"/>
      <c r="AB120" s="213"/>
      <c r="AC120" s="213"/>
      <c r="AD120" s="213"/>
      <c r="AE120" s="213"/>
      <c r="AF120" s="213"/>
      <c r="AG120" s="213" t="s">
        <v>122</v>
      </c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213"/>
      <c r="AX120" s="213"/>
      <c r="AY120" s="213"/>
      <c r="AZ120" s="213"/>
      <c r="BA120" s="213"/>
      <c r="BB120" s="213"/>
      <c r="BC120" s="213"/>
      <c r="BD120" s="213"/>
      <c r="BE120" s="213"/>
      <c r="BF120" s="213"/>
      <c r="BG120" s="213"/>
      <c r="BH120" s="213"/>
    </row>
    <row r="121" spans="1:60" ht="21" outlineLevel="1" x14ac:dyDescent="0.25">
      <c r="A121" s="230"/>
      <c r="B121" s="231"/>
      <c r="C121" s="265" t="s">
        <v>265</v>
      </c>
      <c r="D121" s="258"/>
      <c r="E121" s="258"/>
      <c r="F121" s="258"/>
      <c r="G121" s="258"/>
      <c r="H121" s="233"/>
      <c r="I121" s="233"/>
      <c r="J121" s="233"/>
      <c r="K121" s="233"/>
      <c r="L121" s="233"/>
      <c r="M121" s="233"/>
      <c r="N121" s="232"/>
      <c r="O121" s="232"/>
      <c r="P121" s="232"/>
      <c r="Q121" s="232"/>
      <c r="R121" s="233"/>
      <c r="S121" s="233"/>
      <c r="T121" s="233"/>
      <c r="U121" s="233"/>
      <c r="V121" s="233"/>
      <c r="W121" s="233"/>
      <c r="X121" s="233"/>
      <c r="Y121" s="213"/>
      <c r="Z121" s="213"/>
      <c r="AA121" s="213"/>
      <c r="AB121" s="213"/>
      <c r="AC121" s="213"/>
      <c r="AD121" s="213"/>
      <c r="AE121" s="213"/>
      <c r="AF121" s="213"/>
      <c r="AG121" s="213" t="s">
        <v>157</v>
      </c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213"/>
      <c r="AW121" s="213"/>
      <c r="AX121" s="213"/>
      <c r="AY121" s="213"/>
      <c r="AZ121" s="213"/>
      <c r="BA121" s="259" t="str">
        <f>C121</f>
        <v>V položce jsou zakalkulovány náklady na dodávku betonových tvárnic štípaných tl .(19)20 cm, náklady na výplň betonem C 25/30 XC4 a na vložení a dodávku  betonářské oceli žebírkové D=10mm a D=12 m .</v>
      </c>
      <c r="BB121" s="213"/>
      <c r="BC121" s="213"/>
      <c r="BD121" s="213"/>
      <c r="BE121" s="213"/>
      <c r="BF121" s="213"/>
      <c r="BG121" s="213"/>
      <c r="BH121" s="213"/>
    </row>
    <row r="122" spans="1:60" outlineLevel="1" x14ac:dyDescent="0.25">
      <c r="A122" s="230"/>
      <c r="B122" s="231"/>
      <c r="C122" s="266" t="s">
        <v>266</v>
      </c>
      <c r="D122" s="260"/>
      <c r="E122" s="260"/>
      <c r="F122" s="260"/>
      <c r="G122" s="260"/>
      <c r="H122" s="233"/>
      <c r="I122" s="233"/>
      <c r="J122" s="233"/>
      <c r="K122" s="233"/>
      <c r="L122" s="233"/>
      <c r="M122" s="233"/>
      <c r="N122" s="232"/>
      <c r="O122" s="232"/>
      <c r="P122" s="232"/>
      <c r="Q122" s="232"/>
      <c r="R122" s="233"/>
      <c r="S122" s="233"/>
      <c r="T122" s="233"/>
      <c r="U122" s="233"/>
      <c r="V122" s="233"/>
      <c r="W122" s="233"/>
      <c r="X122" s="233"/>
      <c r="Y122" s="213"/>
      <c r="Z122" s="213"/>
      <c r="AA122" s="213"/>
      <c r="AB122" s="213"/>
      <c r="AC122" s="213"/>
      <c r="AD122" s="213"/>
      <c r="AE122" s="213"/>
      <c r="AF122" s="213"/>
      <c r="AG122" s="213" t="s">
        <v>157</v>
      </c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213"/>
      <c r="AX122" s="213"/>
      <c r="AY122" s="213"/>
      <c r="AZ122" s="213"/>
      <c r="BA122" s="213"/>
      <c r="BB122" s="213"/>
      <c r="BC122" s="213"/>
      <c r="BD122" s="213"/>
      <c r="BE122" s="213"/>
      <c r="BF122" s="213"/>
      <c r="BG122" s="213"/>
      <c r="BH122" s="213"/>
    </row>
    <row r="123" spans="1:60" ht="21" outlineLevel="1" x14ac:dyDescent="0.25">
      <c r="A123" s="230"/>
      <c r="B123" s="231"/>
      <c r="C123" s="266" t="s">
        <v>279</v>
      </c>
      <c r="D123" s="260"/>
      <c r="E123" s="260"/>
      <c r="F123" s="260"/>
      <c r="G123" s="260"/>
      <c r="H123" s="233"/>
      <c r="I123" s="233"/>
      <c r="J123" s="233"/>
      <c r="K123" s="233"/>
      <c r="L123" s="233"/>
      <c r="M123" s="233"/>
      <c r="N123" s="232"/>
      <c r="O123" s="232"/>
      <c r="P123" s="232"/>
      <c r="Q123" s="232"/>
      <c r="R123" s="233"/>
      <c r="S123" s="233"/>
      <c r="T123" s="233"/>
      <c r="U123" s="233"/>
      <c r="V123" s="233"/>
      <c r="W123" s="233"/>
      <c r="X123" s="233"/>
      <c r="Y123" s="213"/>
      <c r="Z123" s="213"/>
      <c r="AA123" s="213"/>
      <c r="AB123" s="213"/>
      <c r="AC123" s="213"/>
      <c r="AD123" s="213"/>
      <c r="AE123" s="213"/>
      <c r="AF123" s="213"/>
      <c r="AG123" s="213" t="s">
        <v>157</v>
      </c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213"/>
      <c r="AT123" s="213"/>
      <c r="AU123" s="213"/>
      <c r="AV123" s="213"/>
      <c r="AW123" s="213"/>
      <c r="AX123" s="213"/>
      <c r="AY123" s="213"/>
      <c r="AZ123" s="213"/>
      <c r="BA123" s="259" t="str">
        <f>C123</f>
        <v>V položce není zakalkulována stříška plotového pilíře a pomocné lešení. Stříška se oceňuje položkami 331 26-12..</v>
      </c>
      <c r="BB123" s="213"/>
      <c r="BC123" s="213"/>
      <c r="BD123" s="213"/>
      <c r="BE123" s="213"/>
      <c r="BF123" s="213"/>
      <c r="BG123" s="213"/>
      <c r="BH123" s="213"/>
    </row>
    <row r="124" spans="1:60" outlineLevel="1" x14ac:dyDescent="0.25">
      <c r="A124" s="230"/>
      <c r="B124" s="231"/>
      <c r="C124" s="263" t="s">
        <v>280</v>
      </c>
      <c r="D124" s="234"/>
      <c r="E124" s="235">
        <v>30.4</v>
      </c>
      <c r="F124" s="233"/>
      <c r="G124" s="233"/>
      <c r="H124" s="233"/>
      <c r="I124" s="233"/>
      <c r="J124" s="233"/>
      <c r="K124" s="233"/>
      <c r="L124" s="233"/>
      <c r="M124" s="233"/>
      <c r="N124" s="232"/>
      <c r="O124" s="232"/>
      <c r="P124" s="232"/>
      <c r="Q124" s="232"/>
      <c r="R124" s="233"/>
      <c r="S124" s="233"/>
      <c r="T124" s="233"/>
      <c r="U124" s="233"/>
      <c r="V124" s="233"/>
      <c r="W124" s="233"/>
      <c r="X124" s="233"/>
      <c r="Y124" s="213"/>
      <c r="Z124" s="213"/>
      <c r="AA124" s="213"/>
      <c r="AB124" s="213"/>
      <c r="AC124" s="213"/>
      <c r="AD124" s="213"/>
      <c r="AE124" s="213"/>
      <c r="AF124" s="213"/>
      <c r="AG124" s="213" t="s">
        <v>124</v>
      </c>
      <c r="AH124" s="213">
        <v>0</v>
      </c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213"/>
      <c r="AU124" s="213"/>
      <c r="AV124" s="213"/>
      <c r="AW124" s="213"/>
      <c r="AX124" s="213"/>
      <c r="AY124" s="213"/>
      <c r="AZ124" s="213"/>
      <c r="BA124" s="213"/>
      <c r="BB124" s="213"/>
      <c r="BC124" s="213"/>
      <c r="BD124" s="213"/>
      <c r="BE124" s="213"/>
      <c r="BF124" s="213"/>
      <c r="BG124" s="213"/>
      <c r="BH124" s="213"/>
    </row>
    <row r="125" spans="1:60" outlineLevel="1" x14ac:dyDescent="0.25">
      <c r="A125" s="230"/>
      <c r="B125" s="231"/>
      <c r="C125" s="263" t="s">
        <v>281</v>
      </c>
      <c r="D125" s="234"/>
      <c r="E125" s="235">
        <v>9.6</v>
      </c>
      <c r="F125" s="233"/>
      <c r="G125" s="233"/>
      <c r="H125" s="233"/>
      <c r="I125" s="233"/>
      <c r="J125" s="233"/>
      <c r="K125" s="233"/>
      <c r="L125" s="233"/>
      <c r="M125" s="233"/>
      <c r="N125" s="232"/>
      <c r="O125" s="232"/>
      <c r="P125" s="232"/>
      <c r="Q125" s="232"/>
      <c r="R125" s="233"/>
      <c r="S125" s="233"/>
      <c r="T125" s="233"/>
      <c r="U125" s="233"/>
      <c r="V125" s="233"/>
      <c r="W125" s="233"/>
      <c r="X125" s="233"/>
      <c r="Y125" s="213"/>
      <c r="Z125" s="213"/>
      <c r="AA125" s="213"/>
      <c r="AB125" s="213"/>
      <c r="AC125" s="213"/>
      <c r="AD125" s="213"/>
      <c r="AE125" s="213"/>
      <c r="AF125" s="213"/>
      <c r="AG125" s="213" t="s">
        <v>124</v>
      </c>
      <c r="AH125" s="213">
        <v>0</v>
      </c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213"/>
      <c r="AT125" s="213"/>
      <c r="AU125" s="213"/>
      <c r="AV125" s="213"/>
      <c r="AW125" s="213"/>
      <c r="AX125" s="213"/>
      <c r="AY125" s="213"/>
      <c r="AZ125" s="213"/>
      <c r="BA125" s="213"/>
      <c r="BB125" s="213"/>
      <c r="BC125" s="213"/>
      <c r="BD125" s="213"/>
      <c r="BE125" s="213"/>
      <c r="BF125" s="213"/>
      <c r="BG125" s="213"/>
      <c r="BH125" s="213"/>
    </row>
    <row r="126" spans="1:60" ht="20.399999999999999" outlineLevel="1" x14ac:dyDescent="0.25">
      <c r="A126" s="251">
        <v>55</v>
      </c>
      <c r="B126" s="252" t="s">
        <v>282</v>
      </c>
      <c r="C126" s="264" t="s">
        <v>283</v>
      </c>
      <c r="D126" s="253" t="s">
        <v>119</v>
      </c>
      <c r="E126" s="254">
        <v>7</v>
      </c>
      <c r="F126" s="255"/>
      <c r="G126" s="256">
        <f>ROUND(E126*F126,2)</f>
        <v>0</v>
      </c>
      <c r="H126" s="255"/>
      <c r="I126" s="256">
        <f>ROUND(E126*H126,2)</f>
        <v>0</v>
      </c>
      <c r="J126" s="255"/>
      <c r="K126" s="256">
        <f>ROUND(E126*J126,2)</f>
        <v>0</v>
      </c>
      <c r="L126" s="256">
        <v>21</v>
      </c>
      <c r="M126" s="256">
        <f>G126*(1+L126/100)</f>
        <v>0</v>
      </c>
      <c r="N126" s="254">
        <v>1.6629999999999999E-2</v>
      </c>
      <c r="O126" s="254">
        <f>ROUND(E126*N126,2)</f>
        <v>0.12</v>
      </c>
      <c r="P126" s="254">
        <v>0</v>
      </c>
      <c r="Q126" s="254">
        <f>ROUND(E126*P126,2)</f>
        <v>0</v>
      </c>
      <c r="R126" s="256"/>
      <c r="S126" s="256" t="s">
        <v>165</v>
      </c>
      <c r="T126" s="257" t="s">
        <v>120</v>
      </c>
      <c r="U126" s="233">
        <v>0.95</v>
      </c>
      <c r="V126" s="233">
        <f>ROUND(E126*U126,2)</f>
        <v>6.65</v>
      </c>
      <c r="W126" s="233"/>
      <c r="X126" s="233" t="s">
        <v>121</v>
      </c>
      <c r="Y126" s="213"/>
      <c r="Z126" s="213"/>
      <c r="AA126" s="213"/>
      <c r="AB126" s="213"/>
      <c r="AC126" s="213"/>
      <c r="AD126" s="213"/>
      <c r="AE126" s="213"/>
      <c r="AF126" s="213"/>
      <c r="AG126" s="213" t="s">
        <v>122</v>
      </c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213"/>
      <c r="AU126" s="213"/>
      <c r="AV126" s="213"/>
      <c r="AW126" s="213"/>
      <c r="AX126" s="213"/>
      <c r="AY126" s="213"/>
      <c r="AZ126" s="213"/>
      <c r="BA126" s="213"/>
      <c r="BB126" s="213"/>
      <c r="BC126" s="213"/>
      <c r="BD126" s="213"/>
      <c r="BE126" s="213"/>
      <c r="BF126" s="213"/>
      <c r="BG126" s="213"/>
      <c r="BH126" s="213"/>
    </row>
    <row r="127" spans="1:60" ht="20.399999999999999" outlineLevel="1" x14ac:dyDescent="0.25">
      <c r="A127" s="251">
        <v>56</v>
      </c>
      <c r="B127" s="252" t="s">
        <v>284</v>
      </c>
      <c r="C127" s="264" t="s">
        <v>285</v>
      </c>
      <c r="D127" s="253" t="s">
        <v>119</v>
      </c>
      <c r="E127" s="254">
        <v>45</v>
      </c>
      <c r="F127" s="255"/>
      <c r="G127" s="256">
        <f>ROUND(E127*F127,2)</f>
        <v>0</v>
      </c>
      <c r="H127" s="255"/>
      <c r="I127" s="256">
        <f>ROUND(E127*H127,2)</f>
        <v>0</v>
      </c>
      <c r="J127" s="255"/>
      <c r="K127" s="256">
        <f>ROUND(E127*J127,2)</f>
        <v>0</v>
      </c>
      <c r="L127" s="256">
        <v>21</v>
      </c>
      <c r="M127" s="256">
        <f>G127*(1+L127/100)</f>
        <v>0</v>
      </c>
      <c r="N127" s="254">
        <v>4.5999999999999999E-3</v>
      </c>
      <c r="O127" s="254">
        <f>ROUND(E127*N127,2)</f>
        <v>0.21</v>
      </c>
      <c r="P127" s="254">
        <v>0</v>
      </c>
      <c r="Q127" s="254">
        <f>ROUND(E127*P127,2)</f>
        <v>0</v>
      </c>
      <c r="R127" s="256" t="s">
        <v>195</v>
      </c>
      <c r="S127" s="256" t="s">
        <v>120</v>
      </c>
      <c r="T127" s="257" t="s">
        <v>120</v>
      </c>
      <c r="U127" s="233">
        <v>0</v>
      </c>
      <c r="V127" s="233">
        <f>ROUND(E127*U127,2)</f>
        <v>0</v>
      </c>
      <c r="W127" s="233"/>
      <c r="X127" s="233" t="s">
        <v>196</v>
      </c>
      <c r="Y127" s="213"/>
      <c r="Z127" s="213"/>
      <c r="AA127" s="213"/>
      <c r="AB127" s="213"/>
      <c r="AC127" s="213"/>
      <c r="AD127" s="213"/>
      <c r="AE127" s="213"/>
      <c r="AF127" s="213"/>
      <c r="AG127" s="213" t="s">
        <v>197</v>
      </c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213"/>
      <c r="AU127" s="213"/>
      <c r="AV127" s="213"/>
      <c r="AW127" s="213"/>
      <c r="AX127" s="213"/>
      <c r="AY127" s="213"/>
      <c r="AZ127" s="213"/>
      <c r="BA127" s="213"/>
      <c r="BB127" s="213"/>
      <c r="BC127" s="213"/>
      <c r="BD127" s="213"/>
      <c r="BE127" s="213"/>
      <c r="BF127" s="213"/>
      <c r="BG127" s="213"/>
      <c r="BH127" s="213"/>
    </row>
    <row r="128" spans="1:60" x14ac:dyDescent="0.25">
      <c r="A128" s="237" t="s">
        <v>115</v>
      </c>
      <c r="B128" s="238" t="s">
        <v>74</v>
      </c>
      <c r="C128" s="261" t="s">
        <v>75</v>
      </c>
      <c r="D128" s="239"/>
      <c r="E128" s="240"/>
      <c r="F128" s="241"/>
      <c r="G128" s="241">
        <f>SUMIF(AG129:AG141,"&lt;&gt;NOR",G129:G141)</f>
        <v>0</v>
      </c>
      <c r="H128" s="241"/>
      <c r="I128" s="241">
        <f>SUM(I129:I141)</f>
        <v>0</v>
      </c>
      <c r="J128" s="241"/>
      <c r="K128" s="241">
        <f>SUM(K129:K141)</f>
        <v>0</v>
      </c>
      <c r="L128" s="241"/>
      <c r="M128" s="241">
        <f>SUM(M129:M141)</f>
        <v>0</v>
      </c>
      <c r="N128" s="240"/>
      <c r="O128" s="240">
        <f>SUM(O129:O141)</f>
        <v>22.55</v>
      </c>
      <c r="P128" s="240"/>
      <c r="Q128" s="240">
        <f>SUM(Q129:Q141)</f>
        <v>12.65</v>
      </c>
      <c r="R128" s="241"/>
      <c r="S128" s="241"/>
      <c r="T128" s="242"/>
      <c r="U128" s="236"/>
      <c r="V128" s="236">
        <f>SUM(V129:V141)</f>
        <v>42.38</v>
      </c>
      <c r="W128" s="236"/>
      <c r="X128" s="236"/>
      <c r="AG128" t="s">
        <v>116</v>
      </c>
    </row>
    <row r="129" spans="1:60" outlineLevel="1" x14ac:dyDescent="0.25">
      <c r="A129" s="251">
        <v>57</v>
      </c>
      <c r="B129" s="252" t="s">
        <v>286</v>
      </c>
      <c r="C129" s="264" t="s">
        <v>287</v>
      </c>
      <c r="D129" s="253" t="s">
        <v>128</v>
      </c>
      <c r="E129" s="254">
        <v>31</v>
      </c>
      <c r="F129" s="255"/>
      <c r="G129" s="256">
        <f>ROUND(E129*F129,2)</f>
        <v>0</v>
      </c>
      <c r="H129" s="255"/>
      <c r="I129" s="256">
        <f>ROUND(E129*H129,2)</f>
        <v>0</v>
      </c>
      <c r="J129" s="255"/>
      <c r="K129" s="256">
        <f>ROUND(E129*J129,2)</f>
        <v>0</v>
      </c>
      <c r="L129" s="256">
        <v>21</v>
      </c>
      <c r="M129" s="256">
        <f>G129*(1+L129/100)</f>
        <v>0</v>
      </c>
      <c r="N129" s="254">
        <v>0</v>
      </c>
      <c r="O129" s="254">
        <f>ROUND(E129*N129,2)</f>
        <v>0</v>
      </c>
      <c r="P129" s="254">
        <v>0.40799999999999997</v>
      </c>
      <c r="Q129" s="254">
        <f>ROUND(E129*P129,2)</f>
        <v>12.65</v>
      </c>
      <c r="R129" s="256"/>
      <c r="S129" s="256" t="s">
        <v>120</v>
      </c>
      <c r="T129" s="257" t="s">
        <v>120</v>
      </c>
      <c r="U129" s="233">
        <v>6.2E-2</v>
      </c>
      <c r="V129" s="233">
        <f>ROUND(E129*U129,2)</f>
        <v>1.92</v>
      </c>
      <c r="W129" s="233"/>
      <c r="X129" s="233" t="s">
        <v>121</v>
      </c>
      <c r="Y129" s="213"/>
      <c r="Z129" s="213"/>
      <c r="AA129" s="213"/>
      <c r="AB129" s="213"/>
      <c r="AC129" s="213"/>
      <c r="AD129" s="213"/>
      <c r="AE129" s="213"/>
      <c r="AF129" s="213"/>
      <c r="AG129" s="213" t="s">
        <v>122</v>
      </c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213"/>
      <c r="AT129" s="213"/>
      <c r="AU129" s="213"/>
      <c r="AV129" s="213"/>
      <c r="AW129" s="213"/>
      <c r="AX129" s="213"/>
      <c r="AY129" s="213"/>
      <c r="AZ129" s="213"/>
      <c r="BA129" s="213"/>
      <c r="BB129" s="213"/>
      <c r="BC129" s="213"/>
      <c r="BD129" s="213"/>
      <c r="BE129" s="213"/>
      <c r="BF129" s="213"/>
      <c r="BG129" s="213"/>
      <c r="BH129" s="213"/>
    </row>
    <row r="130" spans="1:60" ht="20.399999999999999" outlineLevel="1" x14ac:dyDescent="0.25">
      <c r="A130" s="251">
        <v>58</v>
      </c>
      <c r="B130" s="252" t="s">
        <v>288</v>
      </c>
      <c r="C130" s="264" t="s">
        <v>289</v>
      </c>
      <c r="D130" s="253" t="s">
        <v>128</v>
      </c>
      <c r="E130" s="254">
        <v>31</v>
      </c>
      <c r="F130" s="255"/>
      <c r="G130" s="256">
        <f>ROUND(E130*F130,2)</f>
        <v>0</v>
      </c>
      <c r="H130" s="255"/>
      <c r="I130" s="256">
        <f>ROUND(E130*H130,2)</f>
        <v>0</v>
      </c>
      <c r="J130" s="255"/>
      <c r="K130" s="256">
        <f>ROUND(E130*J130,2)</f>
        <v>0</v>
      </c>
      <c r="L130" s="256">
        <v>21</v>
      </c>
      <c r="M130" s="256">
        <f>G130*(1+L130/100)</f>
        <v>0</v>
      </c>
      <c r="N130" s="254">
        <v>0.46150000000000002</v>
      </c>
      <c r="O130" s="254">
        <f>ROUND(E130*N130,2)</f>
        <v>14.31</v>
      </c>
      <c r="P130" s="254">
        <v>0</v>
      </c>
      <c r="Q130" s="254">
        <f>ROUND(E130*P130,2)</f>
        <v>0</v>
      </c>
      <c r="R130" s="256"/>
      <c r="S130" s="256" t="s">
        <v>120</v>
      </c>
      <c r="T130" s="257" t="s">
        <v>120</v>
      </c>
      <c r="U130" s="233">
        <v>0.25</v>
      </c>
      <c r="V130" s="233">
        <f>ROUND(E130*U130,2)</f>
        <v>7.75</v>
      </c>
      <c r="W130" s="233"/>
      <c r="X130" s="233" t="s">
        <v>121</v>
      </c>
      <c r="Y130" s="213"/>
      <c r="Z130" s="213"/>
      <c r="AA130" s="213"/>
      <c r="AB130" s="213"/>
      <c r="AC130" s="213"/>
      <c r="AD130" s="213"/>
      <c r="AE130" s="213"/>
      <c r="AF130" s="213"/>
      <c r="AG130" s="213" t="s">
        <v>122</v>
      </c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213"/>
      <c r="AT130" s="213"/>
      <c r="AU130" s="213"/>
      <c r="AV130" s="213"/>
      <c r="AW130" s="213"/>
      <c r="AX130" s="213"/>
      <c r="AY130" s="213"/>
      <c r="AZ130" s="213"/>
      <c r="BA130" s="213"/>
      <c r="BB130" s="213"/>
      <c r="BC130" s="213"/>
      <c r="BD130" s="213"/>
      <c r="BE130" s="213"/>
      <c r="BF130" s="213"/>
      <c r="BG130" s="213"/>
      <c r="BH130" s="213"/>
    </row>
    <row r="131" spans="1:60" outlineLevel="1" x14ac:dyDescent="0.25">
      <c r="A131" s="251">
        <v>59</v>
      </c>
      <c r="B131" s="252" t="s">
        <v>290</v>
      </c>
      <c r="C131" s="264" t="s">
        <v>291</v>
      </c>
      <c r="D131" s="253" t="s">
        <v>128</v>
      </c>
      <c r="E131" s="254">
        <v>31</v>
      </c>
      <c r="F131" s="255"/>
      <c r="G131" s="256">
        <f>ROUND(E131*F131,2)</f>
        <v>0</v>
      </c>
      <c r="H131" s="255"/>
      <c r="I131" s="256">
        <f>ROUND(E131*H131,2)</f>
        <v>0</v>
      </c>
      <c r="J131" s="255"/>
      <c r="K131" s="256">
        <f>ROUND(E131*J131,2)</f>
        <v>0</v>
      </c>
      <c r="L131" s="256">
        <v>21</v>
      </c>
      <c r="M131" s="256">
        <f>G131*(1+L131/100)</f>
        <v>0</v>
      </c>
      <c r="N131" s="254">
        <v>3.15E-2</v>
      </c>
      <c r="O131" s="254">
        <f>ROUND(E131*N131,2)</f>
        <v>0.98</v>
      </c>
      <c r="P131" s="254">
        <v>0</v>
      </c>
      <c r="Q131" s="254">
        <f>ROUND(E131*P131,2)</f>
        <v>0</v>
      </c>
      <c r="R131" s="256"/>
      <c r="S131" s="256" t="s">
        <v>120</v>
      </c>
      <c r="T131" s="257" t="s">
        <v>120</v>
      </c>
      <c r="U131" s="233">
        <v>0.61499999999999999</v>
      </c>
      <c r="V131" s="233">
        <f>ROUND(E131*U131,2)</f>
        <v>19.07</v>
      </c>
      <c r="W131" s="233"/>
      <c r="X131" s="233" t="s">
        <v>121</v>
      </c>
      <c r="Y131" s="213"/>
      <c r="Z131" s="213"/>
      <c r="AA131" s="213"/>
      <c r="AB131" s="213"/>
      <c r="AC131" s="213"/>
      <c r="AD131" s="213"/>
      <c r="AE131" s="213"/>
      <c r="AF131" s="213"/>
      <c r="AG131" s="213" t="s">
        <v>122</v>
      </c>
      <c r="AH131" s="213"/>
      <c r="AI131" s="213"/>
      <c r="AJ131" s="213"/>
      <c r="AK131" s="213"/>
      <c r="AL131" s="213"/>
      <c r="AM131" s="213"/>
      <c r="AN131" s="213"/>
      <c r="AO131" s="213"/>
      <c r="AP131" s="213"/>
      <c r="AQ131" s="213"/>
      <c r="AR131" s="213"/>
      <c r="AS131" s="213"/>
      <c r="AT131" s="213"/>
      <c r="AU131" s="213"/>
      <c r="AV131" s="213"/>
      <c r="AW131" s="213"/>
      <c r="AX131" s="213"/>
      <c r="AY131" s="213"/>
      <c r="AZ131" s="213"/>
      <c r="BA131" s="213"/>
      <c r="BB131" s="213"/>
      <c r="BC131" s="213"/>
      <c r="BD131" s="213"/>
      <c r="BE131" s="213"/>
      <c r="BF131" s="213"/>
      <c r="BG131" s="213"/>
      <c r="BH131" s="213"/>
    </row>
    <row r="132" spans="1:60" outlineLevel="1" x14ac:dyDescent="0.25">
      <c r="A132" s="244">
        <v>60</v>
      </c>
      <c r="B132" s="245" t="s">
        <v>292</v>
      </c>
      <c r="C132" s="262" t="s">
        <v>293</v>
      </c>
      <c r="D132" s="246" t="s">
        <v>134</v>
      </c>
      <c r="E132" s="247">
        <v>2.48</v>
      </c>
      <c r="F132" s="248"/>
      <c r="G132" s="249">
        <f>ROUND(E132*F132,2)</f>
        <v>0</v>
      </c>
      <c r="H132" s="248"/>
      <c r="I132" s="249">
        <f>ROUND(E132*H132,2)</f>
        <v>0</v>
      </c>
      <c r="J132" s="248"/>
      <c r="K132" s="249">
        <f>ROUND(E132*J132,2)</f>
        <v>0</v>
      </c>
      <c r="L132" s="249">
        <v>21</v>
      </c>
      <c r="M132" s="249">
        <f>G132*(1+L132/100)</f>
        <v>0</v>
      </c>
      <c r="N132" s="247">
        <v>0</v>
      </c>
      <c r="O132" s="247">
        <f>ROUND(E132*N132,2)</f>
        <v>0</v>
      </c>
      <c r="P132" s="247">
        <v>0</v>
      </c>
      <c r="Q132" s="247">
        <f>ROUND(E132*P132,2)</f>
        <v>0</v>
      </c>
      <c r="R132" s="249"/>
      <c r="S132" s="249" t="s">
        <v>120</v>
      </c>
      <c r="T132" s="250" t="s">
        <v>120</v>
      </c>
      <c r="U132" s="233">
        <v>3</v>
      </c>
      <c r="V132" s="233">
        <f>ROUND(E132*U132,2)</f>
        <v>7.44</v>
      </c>
      <c r="W132" s="233"/>
      <c r="X132" s="233" t="s">
        <v>121</v>
      </c>
      <c r="Y132" s="213"/>
      <c r="Z132" s="213"/>
      <c r="AA132" s="213"/>
      <c r="AB132" s="213"/>
      <c r="AC132" s="213"/>
      <c r="AD132" s="213"/>
      <c r="AE132" s="213"/>
      <c r="AF132" s="213"/>
      <c r="AG132" s="213" t="s">
        <v>122</v>
      </c>
      <c r="AH132" s="213"/>
      <c r="AI132" s="213"/>
      <c r="AJ132" s="213"/>
      <c r="AK132" s="213"/>
      <c r="AL132" s="213"/>
      <c r="AM132" s="213"/>
      <c r="AN132" s="213"/>
      <c r="AO132" s="213"/>
      <c r="AP132" s="213"/>
      <c r="AQ132" s="213"/>
      <c r="AR132" s="213"/>
      <c r="AS132" s="213"/>
      <c r="AT132" s="213"/>
      <c r="AU132" s="213"/>
      <c r="AV132" s="213"/>
      <c r="AW132" s="213"/>
      <c r="AX132" s="213"/>
      <c r="AY132" s="213"/>
      <c r="AZ132" s="213"/>
      <c r="BA132" s="213"/>
      <c r="BB132" s="213"/>
      <c r="BC132" s="213"/>
      <c r="BD132" s="213"/>
      <c r="BE132" s="213"/>
      <c r="BF132" s="213"/>
      <c r="BG132" s="213"/>
      <c r="BH132" s="213"/>
    </row>
    <row r="133" spans="1:60" outlineLevel="1" x14ac:dyDescent="0.25">
      <c r="A133" s="230"/>
      <c r="B133" s="231"/>
      <c r="C133" s="263" t="s">
        <v>294</v>
      </c>
      <c r="D133" s="234"/>
      <c r="E133" s="235">
        <v>2.48</v>
      </c>
      <c r="F133" s="233"/>
      <c r="G133" s="233"/>
      <c r="H133" s="233"/>
      <c r="I133" s="233"/>
      <c r="J133" s="233"/>
      <c r="K133" s="233"/>
      <c r="L133" s="233"/>
      <c r="M133" s="233"/>
      <c r="N133" s="232"/>
      <c r="O133" s="232"/>
      <c r="P133" s="232"/>
      <c r="Q133" s="232"/>
      <c r="R133" s="233"/>
      <c r="S133" s="233"/>
      <c r="T133" s="233"/>
      <c r="U133" s="233"/>
      <c r="V133" s="233"/>
      <c r="W133" s="233"/>
      <c r="X133" s="233"/>
      <c r="Y133" s="213"/>
      <c r="Z133" s="213"/>
      <c r="AA133" s="213"/>
      <c r="AB133" s="213"/>
      <c r="AC133" s="213"/>
      <c r="AD133" s="213"/>
      <c r="AE133" s="213"/>
      <c r="AF133" s="213"/>
      <c r="AG133" s="213" t="s">
        <v>124</v>
      </c>
      <c r="AH133" s="213">
        <v>0</v>
      </c>
      <c r="AI133" s="213"/>
      <c r="AJ133" s="213"/>
      <c r="AK133" s="213"/>
      <c r="AL133" s="213"/>
      <c r="AM133" s="213"/>
      <c r="AN133" s="213"/>
      <c r="AO133" s="213"/>
      <c r="AP133" s="213"/>
      <c r="AQ133" s="213"/>
      <c r="AR133" s="213"/>
      <c r="AS133" s="213"/>
      <c r="AT133" s="213"/>
      <c r="AU133" s="213"/>
      <c r="AV133" s="213"/>
      <c r="AW133" s="213"/>
      <c r="AX133" s="213"/>
      <c r="AY133" s="213"/>
      <c r="AZ133" s="213"/>
      <c r="BA133" s="213"/>
      <c r="BB133" s="213"/>
      <c r="BC133" s="213"/>
      <c r="BD133" s="213"/>
      <c r="BE133" s="213"/>
      <c r="BF133" s="213"/>
      <c r="BG133" s="213"/>
      <c r="BH133" s="213"/>
    </row>
    <row r="134" spans="1:60" outlineLevel="1" x14ac:dyDescent="0.25">
      <c r="A134" s="244">
        <v>61</v>
      </c>
      <c r="B134" s="245" t="s">
        <v>295</v>
      </c>
      <c r="C134" s="262" t="s">
        <v>296</v>
      </c>
      <c r="D134" s="246" t="s">
        <v>134</v>
      </c>
      <c r="E134" s="247">
        <v>2.48</v>
      </c>
      <c r="F134" s="248"/>
      <c r="G134" s="249">
        <f>ROUND(E134*F134,2)</f>
        <v>0</v>
      </c>
      <c r="H134" s="248"/>
      <c r="I134" s="249">
        <f>ROUND(E134*H134,2)</f>
        <v>0</v>
      </c>
      <c r="J134" s="248"/>
      <c r="K134" s="249">
        <f>ROUND(E134*J134,2)</f>
        <v>0</v>
      </c>
      <c r="L134" s="249">
        <v>21</v>
      </c>
      <c r="M134" s="249">
        <f>G134*(1+L134/100)</f>
        <v>0</v>
      </c>
      <c r="N134" s="247">
        <v>1.67</v>
      </c>
      <c r="O134" s="247">
        <f>ROUND(E134*N134,2)</f>
        <v>4.1399999999999997</v>
      </c>
      <c r="P134" s="247">
        <v>0</v>
      </c>
      <c r="Q134" s="247">
        <f>ROUND(E134*P134,2)</f>
        <v>0</v>
      </c>
      <c r="R134" s="249" t="s">
        <v>195</v>
      </c>
      <c r="S134" s="249" t="s">
        <v>120</v>
      </c>
      <c r="T134" s="250" t="s">
        <v>120</v>
      </c>
      <c r="U134" s="233">
        <v>0</v>
      </c>
      <c r="V134" s="233">
        <f>ROUND(E134*U134,2)</f>
        <v>0</v>
      </c>
      <c r="W134" s="233"/>
      <c r="X134" s="233" t="s">
        <v>196</v>
      </c>
      <c r="Y134" s="213"/>
      <c r="Z134" s="213"/>
      <c r="AA134" s="213"/>
      <c r="AB134" s="213"/>
      <c r="AC134" s="213"/>
      <c r="AD134" s="213"/>
      <c r="AE134" s="213"/>
      <c r="AF134" s="213"/>
      <c r="AG134" s="213" t="s">
        <v>197</v>
      </c>
      <c r="AH134" s="213"/>
      <c r="AI134" s="213"/>
      <c r="AJ134" s="213"/>
      <c r="AK134" s="213"/>
      <c r="AL134" s="213"/>
      <c r="AM134" s="213"/>
      <c r="AN134" s="213"/>
      <c r="AO134" s="213"/>
      <c r="AP134" s="213"/>
      <c r="AQ134" s="213"/>
      <c r="AR134" s="213"/>
      <c r="AS134" s="213"/>
      <c r="AT134" s="213"/>
      <c r="AU134" s="213"/>
      <c r="AV134" s="213"/>
      <c r="AW134" s="213"/>
      <c r="AX134" s="213"/>
      <c r="AY134" s="213"/>
      <c r="AZ134" s="213"/>
      <c r="BA134" s="213"/>
      <c r="BB134" s="213"/>
      <c r="BC134" s="213"/>
      <c r="BD134" s="213"/>
      <c r="BE134" s="213"/>
      <c r="BF134" s="213"/>
      <c r="BG134" s="213"/>
      <c r="BH134" s="213"/>
    </row>
    <row r="135" spans="1:60" outlineLevel="1" x14ac:dyDescent="0.25">
      <c r="A135" s="230"/>
      <c r="B135" s="231"/>
      <c r="C135" s="263" t="s">
        <v>294</v>
      </c>
      <c r="D135" s="234"/>
      <c r="E135" s="235">
        <v>2.48</v>
      </c>
      <c r="F135" s="233"/>
      <c r="G135" s="233"/>
      <c r="H135" s="233"/>
      <c r="I135" s="233"/>
      <c r="J135" s="233"/>
      <c r="K135" s="233"/>
      <c r="L135" s="233"/>
      <c r="M135" s="233"/>
      <c r="N135" s="232"/>
      <c r="O135" s="232"/>
      <c r="P135" s="232"/>
      <c r="Q135" s="232"/>
      <c r="R135" s="233"/>
      <c r="S135" s="233"/>
      <c r="T135" s="233"/>
      <c r="U135" s="233"/>
      <c r="V135" s="233"/>
      <c r="W135" s="233"/>
      <c r="X135" s="233"/>
      <c r="Y135" s="213"/>
      <c r="Z135" s="213"/>
      <c r="AA135" s="213"/>
      <c r="AB135" s="213"/>
      <c r="AC135" s="213"/>
      <c r="AD135" s="213"/>
      <c r="AE135" s="213"/>
      <c r="AF135" s="213"/>
      <c r="AG135" s="213" t="s">
        <v>124</v>
      </c>
      <c r="AH135" s="213">
        <v>0</v>
      </c>
      <c r="AI135" s="213"/>
      <c r="AJ135" s="213"/>
      <c r="AK135" s="213"/>
      <c r="AL135" s="213"/>
      <c r="AM135" s="213"/>
      <c r="AN135" s="213"/>
      <c r="AO135" s="213"/>
      <c r="AP135" s="213"/>
      <c r="AQ135" s="213"/>
      <c r="AR135" s="213"/>
      <c r="AS135" s="213"/>
      <c r="AT135" s="213"/>
      <c r="AU135" s="213"/>
      <c r="AV135" s="213"/>
      <c r="AW135" s="213"/>
      <c r="AX135" s="213"/>
      <c r="AY135" s="213"/>
      <c r="AZ135" s="213"/>
      <c r="BA135" s="213"/>
      <c r="BB135" s="213"/>
      <c r="BC135" s="213"/>
      <c r="BD135" s="213"/>
      <c r="BE135" s="213"/>
      <c r="BF135" s="213"/>
      <c r="BG135" s="213"/>
      <c r="BH135" s="213"/>
    </row>
    <row r="136" spans="1:60" outlineLevel="1" x14ac:dyDescent="0.25">
      <c r="A136" s="244">
        <v>62</v>
      </c>
      <c r="B136" s="245" t="s">
        <v>297</v>
      </c>
      <c r="C136" s="262" t="s">
        <v>298</v>
      </c>
      <c r="D136" s="246" t="s">
        <v>119</v>
      </c>
      <c r="E136" s="247">
        <v>130</v>
      </c>
      <c r="F136" s="248"/>
      <c r="G136" s="249">
        <f>ROUND(E136*F136,2)</f>
        <v>0</v>
      </c>
      <c r="H136" s="248"/>
      <c r="I136" s="249">
        <f>ROUND(E136*H136,2)</f>
        <v>0</v>
      </c>
      <c r="J136" s="248"/>
      <c r="K136" s="249">
        <f>ROUND(E136*J136,2)</f>
        <v>0</v>
      </c>
      <c r="L136" s="249">
        <v>21</v>
      </c>
      <c r="M136" s="249">
        <f>G136*(1+L136/100)</f>
        <v>0</v>
      </c>
      <c r="N136" s="247">
        <v>2.4E-2</v>
      </c>
      <c r="O136" s="247">
        <f>ROUND(E136*N136,2)</f>
        <v>3.12</v>
      </c>
      <c r="P136" s="247">
        <v>0</v>
      </c>
      <c r="Q136" s="247">
        <f>ROUND(E136*P136,2)</f>
        <v>0</v>
      </c>
      <c r="R136" s="249" t="s">
        <v>195</v>
      </c>
      <c r="S136" s="249" t="s">
        <v>120</v>
      </c>
      <c r="T136" s="250" t="s">
        <v>120</v>
      </c>
      <c r="U136" s="233">
        <v>0</v>
      </c>
      <c r="V136" s="233">
        <f>ROUND(E136*U136,2)</f>
        <v>0</v>
      </c>
      <c r="W136" s="233"/>
      <c r="X136" s="233" t="s">
        <v>196</v>
      </c>
      <c r="Y136" s="213"/>
      <c r="Z136" s="213"/>
      <c r="AA136" s="213"/>
      <c r="AB136" s="213"/>
      <c r="AC136" s="213"/>
      <c r="AD136" s="213"/>
      <c r="AE136" s="213"/>
      <c r="AF136" s="213"/>
      <c r="AG136" s="213" t="s">
        <v>197</v>
      </c>
      <c r="AH136" s="213"/>
      <c r="AI136" s="213"/>
      <c r="AJ136" s="213"/>
      <c r="AK136" s="213"/>
      <c r="AL136" s="213"/>
      <c r="AM136" s="213"/>
      <c r="AN136" s="213"/>
      <c r="AO136" s="213"/>
      <c r="AP136" s="213"/>
      <c r="AQ136" s="213"/>
      <c r="AR136" s="213"/>
      <c r="AS136" s="213"/>
      <c r="AT136" s="213"/>
      <c r="AU136" s="213"/>
      <c r="AV136" s="213"/>
      <c r="AW136" s="213"/>
      <c r="AX136" s="213"/>
      <c r="AY136" s="213"/>
      <c r="AZ136" s="213"/>
      <c r="BA136" s="213"/>
      <c r="BB136" s="213"/>
      <c r="BC136" s="213"/>
      <c r="BD136" s="213"/>
      <c r="BE136" s="213"/>
      <c r="BF136" s="213"/>
      <c r="BG136" s="213"/>
      <c r="BH136" s="213"/>
    </row>
    <row r="137" spans="1:60" outlineLevel="1" x14ac:dyDescent="0.25">
      <c r="A137" s="230"/>
      <c r="B137" s="231"/>
      <c r="C137" s="263" t="s">
        <v>299</v>
      </c>
      <c r="D137" s="234"/>
      <c r="E137" s="235">
        <v>129.16667000000001</v>
      </c>
      <c r="F137" s="233"/>
      <c r="G137" s="233"/>
      <c r="H137" s="233"/>
      <c r="I137" s="233"/>
      <c r="J137" s="233"/>
      <c r="K137" s="233"/>
      <c r="L137" s="233"/>
      <c r="M137" s="233"/>
      <c r="N137" s="232"/>
      <c r="O137" s="232"/>
      <c r="P137" s="232"/>
      <c r="Q137" s="232"/>
      <c r="R137" s="233"/>
      <c r="S137" s="233"/>
      <c r="T137" s="233"/>
      <c r="U137" s="233"/>
      <c r="V137" s="233"/>
      <c r="W137" s="233"/>
      <c r="X137" s="233"/>
      <c r="Y137" s="213"/>
      <c r="Z137" s="213"/>
      <c r="AA137" s="213"/>
      <c r="AB137" s="213"/>
      <c r="AC137" s="213"/>
      <c r="AD137" s="213"/>
      <c r="AE137" s="213"/>
      <c r="AF137" s="213"/>
      <c r="AG137" s="213" t="s">
        <v>124</v>
      </c>
      <c r="AH137" s="213">
        <v>0</v>
      </c>
      <c r="AI137" s="213"/>
      <c r="AJ137" s="213"/>
      <c r="AK137" s="213"/>
      <c r="AL137" s="213"/>
      <c r="AM137" s="213"/>
      <c r="AN137" s="213"/>
      <c r="AO137" s="213"/>
      <c r="AP137" s="213"/>
      <c r="AQ137" s="213"/>
      <c r="AR137" s="213"/>
      <c r="AS137" s="213"/>
      <c r="AT137" s="213"/>
      <c r="AU137" s="213"/>
      <c r="AV137" s="213"/>
      <c r="AW137" s="213"/>
      <c r="AX137" s="213"/>
      <c r="AY137" s="213"/>
      <c r="AZ137" s="213"/>
      <c r="BA137" s="213"/>
      <c r="BB137" s="213"/>
      <c r="BC137" s="213"/>
      <c r="BD137" s="213"/>
      <c r="BE137" s="213"/>
      <c r="BF137" s="213"/>
      <c r="BG137" s="213"/>
      <c r="BH137" s="213"/>
    </row>
    <row r="138" spans="1:60" outlineLevel="1" x14ac:dyDescent="0.25">
      <c r="A138" s="230"/>
      <c r="B138" s="231"/>
      <c r="C138" s="263" t="s">
        <v>300</v>
      </c>
      <c r="D138" s="234"/>
      <c r="E138" s="235">
        <v>0.83333000000000002</v>
      </c>
      <c r="F138" s="233"/>
      <c r="G138" s="233"/>
      <c r="H138" s="233"/>
      <c r="I138" s="233"/>
      <c r="J138" s="233"/>
      <c r="K138" s="233"/>
      <c r="L138" s="233"/>
      <c r="M138" s="233"/>
      <c r="N138" s="232"/>
      <c r="O138" s="232"/>
      <c r="P138" s="232"/>
      <c r="Q138" s="232"/>
      <c r="R138" s="233"/>
      <c r="S138" s="233"/>
      <c r="T138" s="233"/>
      <c r="U138" s="233"/>
      <c r="V138" s="233"/>
      <c r="W138" s="233"/>
      <c r="X138" s="233"/>
      <c r="Y138" s="213"/>
      <c r="Z138" s="213"/>
      <c r="AA138" s="213"/>
      <c r="AB138" s="213"/>
      <c r="AC138" s="213"/>
      <c r="AD138" s="213"/>
      <c r="AE138" s="213"/>
      <c r="AF138" s="213"/>
      <c r="AG138" s="213" t="s">
        <v>124</v>
      </c>
      <c r="AH138" s="213">
        <v>0</v>
      </c>
      <c r="AI138" s="213"/>
      <c r="AJ138" s="213"/>
      <c r="AK138" s="213"/>
      <c r="AL138" s="213"/>
      <c r="AM138" s="213"/>
      <c r="AN138" s="213"/>
      <c r="AO138" s="213"/>
      <c r="AP138" s="213"/>
      <c r="AQ138" s="213"/>
      <c r="AR138" s="213"/>
      <c r="AS138" s="213"/>
      <c r="AT138" s="213"/>
      <c r="AU138" s="213"/>
      <c r="AV138" s="213"/>
      <c r="AW138" s="213"/>
      <c r="AX138" s="213"/>
      <c r="AY138" s="213"/>
      <c r="AZ138" s="213"/>
      <c r="BA138" s="213"/>
      <c r="BB138" s="213"/>
      <c r="BC138" s="213"/>
      <c r="BD138" s="213"/>
      <c r="BE138" s="213"/>
      <c r="BF138" s="213"/>
      <c r="BG138" s="213"/>
      <c r="BH138" s="213"/>
    </row>
    <row r="139" spans="1:60" outlineLevel="1" x14ac:dyDescent="0.25">
      <c r="A139" s="244">
        <v>63</v>
      </c>
      <c r="B139" s="245" t="s">
        <v>301</v>
      </c>
      <c r="C139" s="262" t="s">
        <v>302</v>
      </c>
      <c r="D139" s="246" t="s">
        <v>218</v>
      </c>
      <c r="E139" s="247">
        <v>12.648</v>
      </c>
      <c r="F139" s="248"/>
      <c r="G139" s="249">
        <f>ROUND(E139*F139,2)</f>
        <v>0</v>
      </c>
      <c r="H139" s="248"/>
      <c r="I139" s="249">
        <f>ROUND(E139*H139,2)</f>
        <v>0</v>
      </c>
      <c r="J139" s="248"/>
      <c r="K139" s="249">
        <f>ROUND(E139*J139,2)</f>
        <v>0</v>
      </c>
      <c r="L139" s="249">
        <v>21</v>
      </c>
      <c r="M139" s="249">
        <f>G139*(1+L139/100)</f>
        <v>0</v>
      </c>
      <c r="N139" s="247">
        <v>0</v>
      </c>
      <c r="O139" s="247">
        <f>ROUND(E139*N139,2)</f>
        <v>0</v>
      </c>
      <c r="P139" s="247">
        <v>0</v>
      </c>
      <c r="Q139" s="247">
        <f>ROUND(E139*P139,2)</f>
        <v>0</v>
      </c>
      <c r="R139" s="249"/>
      <c r="S139" s="249" t="s">
        <v>120</v>
      </c>
      <c r="T139" s="250" t="s">
        <v>120</v>
      </c>
      <c r="U139" s="233">
        <v>0.49</v>
      </c>
      <c r="V139" s="233">
        <f>ROUND(E139*U139,2)</f>
        <v>6.2</v>
      </c>
      <c r="W139" s="233"/>
      <c r="X139" s="233" t="s">
        <v>303</v>
      </c>
      <c r="Y139" s="213"/>
      <c r="Z139" s="213"/>
      <c r="AA139" s="213"/>
      <c r="AB139" s="213"/>
      <c r="AC139" s="213"/>
      <c r="AD139" s="213"/>
      <c r="AE139" s="213"/>
      <c r="AF139" s="213"/>
      <c r="AG139" s="213" t="s">
        <v>304</v>
      </c>
      <c r="AH139" s="213"/>
      <c r="AI139" s="213"/>
      <c r="AJ139" s="213"/>
      <c r="AK139" s="213"/>
      <c r="AL139" s="213"/>
      <c r="AM139" s="213"/>
      <c r="AN139" s="213"/>
      <c r="AO139" s="213"/>
      <c r="AP139" s="213"/>
      <c r="AQ139" s="213"/>
      <c r="AR139" s="213"/>
      <c r="AS139" s="213"/>
      <c r="AT139" s="213"/>
      <c r="AU139" s="213"/>
      <c r="AV139" s="213"/>
      <c r="AW139" s="213"/>
      <c r="AX139" s="213"/>
      <c r="AY139" s="213"/>
      <c r="AZ139" s="213"/>
      <c r="BA139" s="213"/>
      <c r="BB139" s="213"/>
      <c r="BC139" s="213"/>
      <c r="BD139" s="213"/>
      <c r="BE139" s="213"/>
      <c r="BF139" s="213"/>
      <c r="BG139" s="213"/>
      <c r="BH139" s="213"/>
    </row>
    <row r="140" spans="1:60" outlineLevel="1" x14ac:dyDescent="0.25">
      <c r="A140" s="230"/>
      <c r="B140" s="231"/>
      <c r="C140" s="265" t="s">
        <v>305</v>
      </c>
      <c r="D140" s="258"/>
      <c r="E140" s="258"/>
      <c r="F140" s="258"/>
      <c r="G140" s="258"/>
      <c r="H140" s="233"/>
      <c r="I140" s="233"/>
      <c r="J140" s="233"/>
      <c r="K140" s="233"/>
      <c r="L140" s="233"/>
      <c r="M140" s="233"/>
      <c r="N140" s="232"/>
      <c r="O140" s="232"/>
      <c r="P140" s="232"/>
      <c r="Q140" s="232"/>
      <c r="R140" s="233"/>
      <c r="S140" s="233"/>
      <c r="T140" s="233"/>
      <c r="U140" s="233"/>
      <c r="V140" s="233"/>
      <c r="W140" s="233"/>
      <c r="X140" s="233"/>
      <c r="Y140" s="213"/>
      <c r="Z140" s="213"/>
      <c r="AA140" s="213"/>
      <c r="AB140" s="213"/>
      <c r="AC140" s="213"/>
      <c r="AD140" s="213"/>
      <c r="AE140" s="213"/>
      <c r="AF140" s="213"/>
      <c r="AG140" s="213" t="s">
        <v>157</v>
      </c>
      <c r="AH140" s="213"/>
      <c r="AI140" s="213"/>
      <c r="AJ140" s="213"/>
      <c r="AK140" s="213"/>
      <c r="AL140" s="213"/>
      <c r="AM140" s="213"/>
      <c r="AN140" s="213"/>
      <c r="AO140" s="213"/>
      <c r="AP140" s="213"/>
      <c r="AQ140" s="213"/>
      <c r="AR140" s="213"/>
      <c r="AS140" s="213"/>
      <c r="AT140" s="213"/>
      <c r="AU140" s="213"/>
      <c r="AV140" s="213"/>
      <c r="AW140" s="213"/>
      <c r="AX140" s="213"/>
      <c r="AY140" s="213"/>
      <c r="AZ140" s="213"/>
      <c r="BA140" s="213"/>
      <c r="BB140" s="213"/>
      <c r="BC140" s="213"/>
      <c r="BD140" s="213"/>
      <c r="BE140" s="213"/>
      <c r="BF140" s="213"/>
      <c r="BG140" s="213"/>
      <c r="BH140" s="213"/>
    </row>
    <row r="141" spans="1:60" outlineLevel="1" x14ac:dyDescent="0.25">
      <c r="A141" s="251">
        <v>64</v>
      </c>
      <c r="B141" s="252" t="s">
        <v>306</v>
      </c>
      <c r="C141" s="264" t="s">
        <v>307</v>
      </c>
      <c r="D141" s="253" t="s">
        <v>218</v>
      </c>
      <c r="E141" s="254">
        <v>63.24</v>
      </c>
      <c r="F141" s="255"/>
      <c r="G141" s="256">
        <f>ROUND(E141*F141,2)</f>
        <v>0</v>
      </c>
      <c r="H141" s="255"/>
      <c r="I141" s="256">
        <f>ROUND(E141*H141,2)</f>
        <v>0</v>
      </c>
      <c r="J141" s="255"/>
      <c r="K141" s="256">
        <f>ROUND(E141*J141,2)</f>
        <v>0</v>
      </c>
      <c r="L141" s="256">
        <v>21</v>
      </c>
      <c r="M141" s="256">
        <f>G141*(1+L141/100)</f>
        <v>0</v>
      </c>
      <c r="N141" s="254">
        <v>0</v>
      </c>
      <c r="O141" s="254">
        <f>ROUND(E141*N141,2)</f>
        <v>0</v>
      </c>
      <c r="P141" s="254">
        <v>0</v>
      </c>
      <c r="Q141" s="254">
        <f>ROUND(E141*P141,2)</f>
        <v>0</v>
      </c>
      <c r="R141" s="256"/>
      <c r="S141" s="256" t="s">
        <v>120</v>
      </c>
      <c r="T141" s="257" t="s">
        <v>120</v>
      </c>
      <c r="U141" s="233">
        <v>0</v>
      </c>
      <c r="V141" s="233">
        <f>ROUND(E141*U141,2)</f>
        <v>0</v>
      </c>
      <c r="W141" s="233"/>
      <c r="X141" s="233" t="s">
        <v>303</v>
      </c>
      <c r="Y141" s="213"/>
      <c r="Z141" s="213"/>
      <c r="AA141" s="213"/>
      <c r="AB141" s="213"/>
      <c r="AC141" s="213"/>
      <c r="AD141" s="213"/>
      <c r="AE141" s="213"/>
      <c r="AF141" s="213"/>
      <c r="AG141" s="213" t="s">
        <v>304</v>
      </c>
      <c r="AH141" s="213"/>
      <c r="AI141" s="213"/>
      <c r="AJ141" s="213"/>
      <c r="AK141" s="213"/>
      <c r="AL141" s="213"/>
      <c r="AM141" s="213"/>
      <c r="AN141" s="213"/>
      <c r="AO141" s="213"/>
      <c r="AP141" s="213"/>
      <c r="AQ141" s="213"/>
      <c r="AR141" s="213"/>
      <c r="AS141" s="213"/>
      <c r="AT141" s="213"/>
      <c r="AU141" s="213"/>
      <c r="AV141" s="213"/>
      <c r="AW141" s="213"/>
      <c r="AX141" s="213"/>
      <c r="AY141" s="213"/>
      <c r="AZ141" s="213"/>
      <c r="BA141" s="213"/>
      <c r="BB141" s="213"/>
      <c r="BC141" s="213"/>
      <c r="BD141" s="213"/>
      <c r="BE141" s="213"/>
      <c r="BF141" s="213"/>
      <c r="BG141" s="213"/>
      <c r="BH141" s="213"/>
    </row>
    <row r="142" spans="1:60" x14ac:dyDescent="0.25">
      <c r="A142" s="237" t="s">
        <v>115</v>
      </c>
      <c r="B142" s="238" t="s">
        <v>76</v>
      </c>
      <c r="C142" s="261" t="s">
        <v>77</v>
      </c>
      <c r="D142" s="239"/>
      <c r="E142" s="240"/>
      <c r="F142" s="241"/>
      <c r="G142" s="241">
        <f>SUMIF(AG143:AG146,"&lt;&gt;NOR",G143:G146)</f>
        <v>0</v>
      </c>
      <c r="H142" s="241"/>
      <c r="I142" s="241">
        <f>SUM(I143:I146)</f>
        <v>0</v>
      </c>
      <c r="J142" s="241"/>
      <c r="K142" s="241">
        <f>SUM(K143:K146)</f>
        <v>0</v>
      </c>
      <c r="L142" s="241"/>
      <c r="M142" s="241">
        <f>SUM(M143:M146)</f>
        <v>0</v>
      </c>
      <c r="N142" s="240"/>
      <c r="O142" s="240">
        <f>SUM(O143:O146)</f>
        <v>9.6</v>
      </c>
      <c r="P142" s="240"/>
      <c r="Q142" s="240">
        <f>SUM(Q143:Q146)</f>
        <v>0</v>
      </c>
      <c r="R142" s="241"/>
      <c r="S142" s="241"/>
      <c r="T142" s="242"/>
      <c r="U142" s="236"/>
      <c r="V142" s="236">
        <f>SUM(V143:V146)</f>
        <v>22.240000000000002</v>
      </c>
      <c r="W142" s="236"/>
      <c r="X142" s="236"/>
      <c r="AG142" t="s">
        <v>116</v>
      </c>
    </row>
    <row r="143" spans="1:60" ht="20.399999999999999" outlineLevel="1" x14ac:dyDescent="0.25">
      <c r="A143" s="244">
        <v>65</v>
      </c>
      <c r="B143" s="245" t="s">
        <v>308</v>
      </c>
      <c r="C143" s="262" t="s">
        <v>309</v>
      </c>
      <c r="D143" s="246" t="s">
        <v>128</v>
      </c>
      <c r="E143" s="247">
        <v>60</v>
      </c>
      <c r="F143" s="248"/>
      <c r="G143" s="249">
        <f>ROUND(E143*F143,2)</f>
        <v>0</v>
      </c>
      <c r="H143" s="248"/>
      <c r="I143" s="249">
        <f>ROUND(E143*H143,2)</f>
        <v>0</v>
      </c>
      <c r="J143" s="248"/>
      <c r="K143" s="249">
        <f>ROUND(E143*J143,2)</f>
        <v>0</v>
      </c>
      <c r="L143" s="249">
        <v>21</v>
      </c>
      <c r="M143" s="249">
        <f>G143*(1+L143/100)</f>
        <v>0</v>
      </c>
      <c r="N143" s="247">
        <v>0.16</v>
      </c>
      <c r="O143" s="247">
        <f>ROUND(E143*N143,2)</f>
        <v>9.6</v>
      </c>
      <c r="P143" s="247">
        <v>0</v>
      </c>
      <c r="Q143" s="247">
        <f>ROUND(E143*P143,2)</f>
        <v>0</v>
      </c>
      <c r="R143" s="249"/>
      <c r="S143" s="249" t="s">
        <v>120</v>
      </c>
      <c r="T143" s="250" t="s">
        <v>120</v>
      </c>
      <c r="U143" s="233">
        <v>0.18</v>
      </c>
      <c r="V143" s="233">
        <f>ROUND(E143*U143,2)</f>
        <v>10.8</v>
      </c>
      <c r="W143" s="233"/>
      <c r="X143" s="233" t="s">
        <v>121</v>
      </c>
      <c r="Y143" s="213"/>
      <c r="Z143" s="213"/>
      <c r="AA143" s="213"/>
      <c r="AB143" s="213"/>
      <c r="AC143" s="213"/>
      <c r="AD143" s="213"/>
      <c r="AE143" s="213"/>
      <c r="AF143" s="213"/>
      <c r="AG143" s="213" t="s">
        <v>122</v>
      </c>
      <c r="AH143" s="213"/>
      <c r="AI143" s="213"/>
      <c r="AJ143" s="213"/>
      <c r="AK143" s="213"/>
      <c r="AL143" s="213"/>
      <c r="AM143" s="213"/>
      <c r="AN143" s="213"/>
      <c r="AO143" s="213"/>
      <c r="AP143" s="213"/>
      <c r="AQ143" s="213"/>
      <c r="AR143" s="213"/>
      <c r="AS143" s="213"/>
      <c r="AT143" s="213"/>
      <c r="AU143" s="213"/>
      <c r="AV143" s="213"/>
      <c r="AW143" s="213"/>
      <c r="AX143" s="213"/>
      <c r="AY143" s="213"/>
      <c r="AZ143" s="213"/>
      <c r="BA143" s="213"/>
      <c r="BB143" s="213"/>
      <c r="BC143" s="213"/>
      <c r="BD143" s="213"/>
      <c r="BE143" s="213"/>
      <c r="BF143" s="213"/>
      <c r="BG143" s="213"/>
      <c r="BH143" s="213"/>
    </row>
    <row r="144" spans="1:60" outlineLevel="1" x14ac:dyDescent="0.25">
      <c r="A144" s="230"/>
      <c r="B144" s="231"/>
      <c r="C144" s="263" t="s">
        <v>310</v>
      </c>
      <c r="D144" s="234"/>
      <c r="E144" s="235">
        <v>60</v>
      </c>
      <c r="F144" s="233"/>
      <c r="G144" s="233"/>
      <c r="H144" s="233"/>
      <c r="I144" s="233"/>
      <c r="J144" s="233"/>
      <c r="K144" s="233"/>
      <c r="L144" s="233"/>
      <c r="M144" s="233"/>
      <c r="N144" s="232"/>
      <c r="O144" s="232"/>
      <c r="P144" s="232"/>
      <c r="Q144" s="232"/>
      <c r="R144" s="233"/>
      <c r="S144" s="233"/>
      <c r="T144" s="233"/>
      <c r="U144" s="233"/>
      <c r="V144" s="233"/>
      <c r="W144" s="233"/>
      <c r="X144" s="233"/>
      <c r="Y144" s="213"/>
      <c r="Z144" s="213"/>
      <c r="AA144" s="213"/>
      <c r="AB144" s="213"/>
      <c r="AC144" s="213"/>
      <c r="AD144" s="213"/>
      <c r="AE144" s="213"/>
      <c r="AF144" s="213"/>
      <c r="AG144" s="213" t="s">
        <v>124</v>
      </c>
      <c r="AH144" s="213">
        <v>0</v>
      </c>
      <c r="AI144" s="213"/>
      <c r="AJ144" s="213"/>
      <c r="AK144" s="213"/>
      <c r="AL144" s="213"/>
      <c r="AM144" s="213"/>
      <c r="AN144" s="213"/>
      <c r="AO144" s="213"/>
      <c r="AP144" s="213"/>
      <c r="AQ144" s="213"/>
      <c r="AR144" s="213"/>
      <c r="AS144" s="213"/>
      <c r="AT144" s="213"/>
      <c r="AU144" s="213"/>
      <c r="AV144" s="213"/>
      <c r="AW144" s="213"/>
      <c r="AX144" s="213"/>
      <c r="AY144" s="213"/>
      <c r="AZ144" s="213"/>
      <c r="BA144" s="213"/>
      <c r="BB144" s="213"/>
      <c r="BC144" s="213"/>
      <c r="BD144" s="213"/>
      <c r="BE144" s="213"/>
      <c r="BF144" s="213"/>
      <c r="BG144" s="213"/>
      <c r="BH144" s="213"/>
    </row>
    <row r="145" spans="1:60" outlineLevel="1" x14ac:dyDescent="0.25">
      <c r="A145" s="244">
        <v>66</v>
      </c>
      <c r="B145" s="245" t="s">
        <v>311</v>
      </c>
      <c r="C145" s="262" t="s">
        <v>312</v>
      </c>
      <c r="D145" s="246" t="s">
        <v>128</v>
      </c>
      <c r="E145" s="247">
        <v>88</v>
      </c>
      <c r="F145" s="248"/>
      <c r="G145" s="249">
        <f>ROUND(E145*F145,2)</f>
        <v>0</v>
      </c>
      <c r="H145" s="248"/>
      <c r="I145" s="249">
        <f>ROUND(E145*H145,2)</f>
        <v>0</v>
      </c>
      <c r="J145" s="248"/>
      <c r="K145" s="249">
        <f>ROUND(E145*J145,2)</f>
        <v>0</v>
      </c>
      <c r="L145" s="249">
        <v>21</v>
      </c>
      <c r="M145" s="249">
        <f>G145*(1+L145/100)</f>
        <v>0</v>
      </c>
      <c r="N145" s="247">
        <v>0</v>
      </c>
      <c r="O145" s="247">
        <f>ROUND(E145*N145,2)</f>
        <v>0</v>
      </c>
      <c r="P145" s="247">
        <v>0</v>
      </c>
      <c r="Q145" s="247">
        <f>ROUND(E145*P145,2)</f>
        <v>0</v>
      </c>
      <c r="R145" s="249"/>
      <c r="S145" s="249" t="s">
        <v>120</v>
      </c>
      <c r="T145" s="250" t="s">
        <v>120</v>
      </c>
      <c r="U145" s="233">
        <v>0.13</v>
      </c>
      <c r="V145" s="233">
        <f>ROUND(E145*U145,2)</f>
        <v>11.44</v>
      </c>
      <c r="W145" s="233"/>
      <c r="X145" s="233" t="s">
        <v>121</v>
      </c>
      <c r="Y145" s="213"/>
      <c r="Z145" s="213"/>
      <c r="AA145" s="213"/>
      <c r="AB145" s="213"/>
      <c r="AC145" s="213"/>
      <c r="AD145" s="213"/>
      <c r="AE145" s="213"/>
      <c r="AF145" s="213"/>
      <c r="AG145" s="213" t="s">
        <v>122</v>
      </c>
      <c r="AH145" s="213"/>
      <c r="AI145" s="213"/>
      <c r="AJ145" s="213"/>
      <c r="AK145" s="213"/>
      <c r="AL145" s="213"/>
      <c r="AM145" s="213"/>
      <c r="AN145" s="213"/>
      <c r="AO145" s="213"/>
      <c r="AP145" s="213"/>
      <c r="AQ145" s="213"/>
      <c r="AR145" s="213"/>
      <c r="AS145" s="213"/>
      <c r="AT145" s="213"/>
      <c r="AU145" s="213"/>
      <c r="AV145" s="213"/>
      <c r="AW145" s="213"/>
      <c r="AX145" s="213"/>
      <c r="AY145" s="213"/>
      <c r="AZ145" s="213"/>
      <c r="BA145" s="213"/>
      <c r="BB145" s="213"/>
      <c r="BC145" s="213"/>
      <c r="BD145" s="213"/>
      <c r="BE145" s="213"/>
      <c r="BF145" s="213"/>
      <c r="BG145" s="213"/>
      <c r="BH145" s="213"/>
    </row>
    <row r="146" spans="1:60" outlineLevel="1" x14ac:dyDescent="0.25">
      <c r="A146" s="230"/>
      <c r="B146" s="231"/>
      <c r="C146" s="263" t="s">
        <v>313</v>
      </c>
      <c r="D146" s="234"/>
      <c r="E146" s="235">
        <v>88</v>
      </c>
      <c r="F146" s="233"/>
      <c r="G146" s="233"/>
      <c r="H146" s="233"/>
      <c r="I146" s="233"/>
      <c r="J146" s="233"/>
      <c r="K146" s="233"/>
      <c r="L146" s="233"/>
      <c r="M146" s="233"/>
      <c r="N146" s="232"/>
      <c r="O146" s="232"/>
      <c r="P146" s="232"/>
      <c r="Q146" s="232"/>
      <c r="R146" s="233"/>
      <c r="S146" s="233"/>
      <c r="T146" s="233"/>
      <c r="U146" s="233"/>
      <c r="V146" s="233"/>
      <c r="W146" s="233"/>
      <c r="X146" s="233"/>
      <c r="Y146" s="213"/>
      <c r="Z146" s="213"/>
      <c r="AA146" s="213"/>
      <c r="AB146" s="213"/>
      <c r="AC146" s="213"/>
      <c r="AD146" s="213"/>
      <c r="AE146" s="213"/>
      <c r="AF146" s="213"/>
      <c r="AG146" s="213" t="s">
        <v>124</v>
      </c>
      <c r="AH146" s="213">
        <v>0</v>
      </c>
      <c r="AI146" s="213"/>
      <c r="AJ146" s="213"/>
      <c r="AK146" s="213"/>
      <c r="AL146" s="213"/>
      <c r="AM146" s="213"/>
      <c r="AN146" s="213"/>
      <c r="AO146" s="213"/>
      <c r="AP146" s="213"/>
      <c r="AQ146" s="213"/>
      <c r="AR146" s="213"/>
      <c r="AS146" s="213"/>
      <c r="AT146" s="213"/>
      <c r="AU146" s="213"/>
      <c r="AV146" s="213"/>
      <c r="AW146" s="213"/>
      <c r="AX146" s="213"/>
      <c r="AY146" s="213"/>
      <c r="AZ146" s="213"/>
      <c r="BA146" s="213"/>
      <c r="BB146" s="213"/>
      <c r="BC146" s="213"/>
      <c r="BD146" s="213"/>
      <c r="BE146" s="213"/>
      <c r="BF146" s="213"/>
      <c r="BG146" s="213"/>
      <c r="BH146" s="213"/>
    </row>
    <row r="147" spans="1:60" x14ac:dyDescent="0.25">
      <c r="A147" s="237" t="s">
        <v>115</v>
      </c>
      <c r="B147" s="238" t="s">
        <v>78</v>
      </c>
      <c r="C147" s="261" t="s">
        <v>79</v>
      </c>
      <c r="D147" s="239"/>
      <c r="E147" s="240"/>
      <c r="F147" s="241"/>
      <c r="G147" s="241">
        <f>SUMIF(AG148:AG150,"&lt;&gt;NOR",G148:G150)</f>
        <v>0</v>
      </c>
      <c r="H147" s="241"/>
      <c r="I147" s="241">
        <f>SUM(I148:I150)</f>
        <v>0</v>
      </c>
      <c r="J147" s="241"/>
      <c r="K147" s="241">
        <f>SUM(K148:K150)</f>
        <v>0</v>
      </c>
      <c r="L147" s="241"/>
      <c r="M147" s="241">
        <f>SUM(M148:M150)</f>
        <v>0</v>
      </c>
      <c r="N147" s="240"/>
      <c r="O147" s="240">
        <f>SUM(O148:O150)</f>
        <v>0</v>
      </c>
      <c r="P147" s="240"/>
      <c r="Q147" s="240">
        <f>SUM(Q148:Q150)</f>
        <v>0</v>
      </c>
      <c r="R147" s="241"/>
      <c r="S147" s="241"/>
      <c r="T147" s="242"/>
      <c r="U147" s="236"/>
      <c r="V147" s="236">
        <f>SUM(V148:V150)</f>
        <v>0.5</v>
      </c>
      <c r="W147" s="236"/>
      <c r="X147" s="236"/>
      <c r="AG147" t="s">
        <v>116</v>
      </c>
    </row>
    <row r="148" spans="1:60" ht="20.399999999999999" outlineLevel="1" x14ac:dyDescent="0.25">
      <c r="A148" s="244">
        <v>67</v>
      </c>
      <c r="B148" s="245" t="s">
        <v>314</v>
      </c>
      <c r="C148" s="262" t="s">
        <v>315</v>
      </c>
      <c r="D148" s="246" t="s">
        <v>128</v>
      </c>
      <c r="E148" s="247">
        <v>2.5</v>
      </c>
      <c r="F148" s="248"/>
      <c r="G148" s="249">
        <f>ROUND(E148*F148,2)</f>
        <v>0</v>
      </c>
      <c r="H148" s="248"/>
      <c r="I148" s="249">
        <f>ROUND(E148*H148,2)</f>
        <v>0</v>
      </c>
      <c r="J148" s="248"/>
      <c r="K148" s="249">
        <f>ROUND(E148*J148,2)</f>
        <v>0</v>
      </c>
      <c r="L148" s="249">
        <v>21</v>
      </c>
      <c r="M148" s="249">
        <f>G148*(1+L148/100)</f>
        <v>0</v>
      </c>
      <c r="N148" s="247">
        <v>6.9999999999999999E-4</v>
      </c>
      <c r="O148" s="247">
        <f>ROUND(E148*N148,2)</f>
        <v>0</v>
      </c>
      <c r="P148" s="247">
        <v>0</v>
      </c>
      <c r="Q148" s="247">
        <f>ROUND(E148*P148,2)</f>
        <v>0</v>
      </c>
      <c r="R148" s="249"/>
      <c r="S148" s="249" t="s">
        <v>120</v>
      </c>
      <c r="T148" s="250" t="s">
        <v>120</v>
      </c>
      <c r="U148" s="233">
        <v>0.2</v>
      </c>
      <c r="V148" s="233">
        <f>ROUND(E148*U148,2)</f>
        <v>0.5</v>
      </c>
      <c r="W148" s="233"/>
      <c r="X148" s="233" t="s">
        <v>121</v>
      </c>
      <c r="Y148" s="213"/>
      <c r="Z148" s="213"/>
      <c r="AA148" s="213"/>
      <c r="AB148" s="213"/>
      <c r="AC148" s="213"/>
      <c r="AD148" s="213"/>
      <c r="AE148" s="213"/>
      <c r="AF148" s="213"/>
      <c r="AG148" s="213" t="s">
        <v>122</v>
      </c>
      <c r="AH148" s="213"/>
      <c r="AI148" s="213"/>
      <c r="AJ148" s="213"/>
      <c r="AK148" s="213"/>
      <c r="AL148" s="213"/>
      <c r="AM148" s="213"/>
      <c r="AN148" s="213"/>
      <c r="AO148" s="213"/>
      <c r="AP148" s="213"/>
      <c r="AQ148" s="213"/>
      <c r="AR148" s="213"/>
      <c r="AS148" s="213"/>
      <c r="AT148" s="213"/>
      <c r="AU148" s="213"/>
      <c r="AV148" s="213"/>
      <c r="AW148" s="213"/>
      <c r="AX148" s="213"/>
      <c r="AY148" s="213"/>
      <c r="AZ148" s="213"/>
      <c r="BA148" s="213"/>
      <c r="BB148" s="213"/>
      <c r="BC148" s="213"/>
      <c r="BD148" s="213"/>
      <c r="BE148" s="213"/>
      <c r="BF148" s="213"/>
      <c r="BG148" s="213"/>
      <c r="BH148" s="213"/>
    </row>
    <row r="149" spans="1:60" outlineLevel="1" x14ac:dyDescent="0.25">
      <c r="A149" s="230"/>
      <c r="B149" s="231"/>
      <c r="C149" s="263" t="s">
        <v>316</v>
      </c>
      <c r="D149" s="234"/>
      <c r="E149" s="235">
        <v>0.7</v>
      </c>
      <c r="F149" s="233"/>
      <c r="G149" s="233"/>
      <c r="H149" s="233"/>
      <c r="I149" s="233"/>
      <c r="J149" s="233"/>
      <c r="K149" s="233"/>
      <c r="L149" s="233"/>
      <c r="M149" s="233"/>
      <c r="N149" s="232"/>
      <c r="O149" s="232"/>
      <c r="P149" s="232"/>
      <c r="Q149" s="232"/>
      <c r="R149" s="233"/>
      <c r="S149" s="233"/>
      <c r="T149" s="233"/>
      <c r="U149" s="233"/>
      <c r="V149" s="233"/>
      <c r="W149" s="233"/>
      <c r="X149" s="233"/>
      <c r="Y149" s="213"/>
      <c r="Z149" s="213"/>
      <c r="AA149" s="213"/>
      <c r="AB149" s="213"/>
      <c r="AC149" s="213"/>
      <c r="AD149" s="213"/>
      <c r="AE149" s="213"/>
      <c r="AF149" s="213"/>
      <c r="AG149" s="213" t="s">
        <v>124</v>
      </c>
      <c r="AH149" s="213">
        <v>0</v>
      </c>
      <c r="AI149" s="213"/>
      <c r="AJ149" s="213"/>
      <c r="AK149" s="213"/>
      <c r="AL149" s="213"/>
      <c r="AM149" s="213"/>
      <c r="AN149" s="213"/>
      <c r="AO149" s="213"/>
      <c r="AP149" s="213"/>
      <c r="AQ149" s="213"/>
      <c r="AR149" s="213"/>
      <c r="AS149" s="213"/>
      <c r="AT149" s="213"/>
      <c r="AU149" s="213"/>
      <c r="AV149" s="213"/>
      <c r="AW149" s="213"/>
      <c r="AX149" s="213"/>
      <c r="AY149" s="213"/>
      <c r="AZ149" s="213"/>
      <c r="BA149" s="213"/>
      <c r="BB149" s="213"/>
      <c r="BC149" s="213"/>
      <c r="BD149" s="213"/>
      <c r="BE149" s="213"/>
      <c r="BF149" s="213"/>
      <c r="BG149" s="213"/>
      <c r="BH149" s="213"/>
    </row>
    <row r="150" spans="1:60" outlineLevel="1" x14ac:dyDescent="0.25">
      <c r="A150" s="230"/>
      <c r="B150" s="231"/>
      <c r="C150" s="263" t="s">
        <v>317</v>
      </c>
      <c r="D150" s="234"/>
      <c r="E150" s="235">
        <v>1.8</v>
      </c>
      <c r="F150" s="233"/>
      <c r="G150" s="233"/>
      <c r="H150" s="233"/>
      <c r="I150" s="233"/>
      <c r="J150" s="233"/>
      <c r="K150" s="233"/>
      <c r="L150" s="233"/>
      <c r="M150" s="233"/>
      <c r="N150" s="232"/>
      <c r="O150" s="232"/>
      <c r="P150" s="232"/>
      <c r="Q150" s="232"/>
      <c r="R150" s="233"/>
      <c r="S150" s="233"/>
      <c r="T150" s="233"/>
      <c r="U150" s="233"/>
      <c r="V150" s="233"/>
      <c r="W150" s="233"/>
      <c r="X150" s="233"/>
      <c r="Y150" s="213"/>
      <c r="Z150" s="213"/>
      <c r="AA150" s="213"/>
      <c r="AB150" s="213"/>
      <c r="AC150" s="213"/>
      <c r="AD150" s="213"/>
      <c r="AE150" s="213"/>
      <c r="AF150" s="213"/>
      <c r="AG150" s="213" t="s">
        <v>124</v>
      </c>
      <c r="AH150" s="213">
        <v>0</v>
      </c>
      <c r="AI150" s="213"/>
      <c r="AJ150" s="213"/>
      <c r="AK150" s="213"/>
      <c r="AL150" s="213"/>
      <c r="AM150" s="213"/>
      <c r="AN150" s="213"/>
      <c r="AO150" s="213"/>
      <c r="AP150" s="213"/>
      <c r="AQ150" s="213"/>
      <c r="AR150" s="213"/>
      <c r="AS150" s="213"/>
      <c r="AT150" s="213"/>
      <c r="AU150" s="213"/>
      <c r="AV150" s="213"/>
      <c r="AW150" s="213"/>
      <c r="AX150" s="213"/>
      <c r="AY150" s="213"/>
      <c r="AZ150" s="213"/>
      <c r="BA150" s="213"/>
      <c r="BB150" s="213"/>
      <c r="BC150" s="213"/>
      <c r="BD150" s="213"/>
      <c r="BE150" s="213"/>
      <c r="BF150" s="213"/>
      <c r="BG150" s="213"/>
      <c r="BH150" s="213"/>
    </row>
    <row r="151" spans="1:60" x14ac:dyDescent="0.25">
      <c r="A151" s="237" t="s">
        <v>115</v>
      </c>
      <c r="B151" s="238" t="s">
        <v>80</v>
      </c>
      <c r="C151" s="261" t="s">
        <v>81</v>
      </c>
      <c r="D151" s="239"/>
      <c r="E151" s="240"/>
      <c r="F151" s="241"/>
      <c r="G151" s="241">
        <f>SUMIF(AG152:AG161,"&lt;&gt;NOR",G152:G161)</f>
        <v>0</v>
      </c>
      <c r="H151" s="241"/>
      <c r="I151" s="241">
        <f>SUM(I152:I161)</f>
        <v>0</v>
      </c>
      <c r="J151" s="241"/>
      <c r="K151" s="241">
        <f>SUM(K152:K161)</f>
        <v>0</v>
      </c>
      <c r="L151" s="241"/>
      <c r="M151" s="241">
        <f>SUM(M152:M161)</f>
        <v>0</v>
      </c>
      <c r="N151" s="240"/>
      <c r="O151" s="240">
        <f>SUM(O152:O161)</f>
        <v>0.02</v>
      </c>
      <c r="P151" s="240"/>
      <c r="Q151" s="240">
        <f>SUM(Q152:Q161)</f>
        <v>43.04</v>
      </c>
      <c r="R151" s="241"/>
      <c r="S151" s="241"/>
      <c r="T151" s="242"/>
      <c r="U151" s="236"/>
      <c r="V151" s="236">
        <f>SUM(V152:V161)</f>
        <v>90.87</v>
      </c>
      <c r="W151" s="236"/>
      <c r="X151" s="236"/>
      <c r="AG151" t="s">
        <v>116</v>
      </c>
    </row>
    <row r="152" spans="1:60" ht="20.399999999999999" outlineLevel="1" x14ac:dyDescent="0.25">
      <c r="A152" s="244">
        <v>68</v>
      </c>
      <c r="B152" s="245" t="s">
        <v>318</v>
      </c>
      <c r="C152" s="262" t="s">
        <v>319</v>
      </c>
      <c r="D152" s="246" t="s">
        <v>134</v>
      </c>
      <c r="E152" s="247">
        <v>5.5</v>
      </c>
      <c r="F152" s="248"/>
      <c r="G152" s="249">
        <f>ROUND(E152*F152,2)</f>
        <v>0</v>
      </c>
      <c r="H152" s="248"/>
      <c r="I152" s="249">
        <f>ROUND(E152*H152,2)</f>
        <v>0</v>
      </c>
      <c r="J152" s="248"/>
      <c r="K152" s="249">
        <f>ROUND(E152*J152,2)</f>
        <v>0</v>
      </c>
      <c r="L152" s="249">
        <v>21</v>
      </c>
      <c r="M152" s="249">
        <f>G152*(1+L152/100)</f>
        <v>0</v>
      </c>
      <c r="N152" s="247">
        <v>0</v>
      </c>
      <c r="O152" s="247">
        <f>ROUND(E152*N152,2)</f>
        <v>0</v>
      </c>
      <c r="P152" s="247">
        <v>2</v>
      </c>
      <c r="Q152" s="247">
        <f>ROUND(E152*P152,2)</f>
        <v>11</v>
      </c>
      <c r="R152" s="249"/>
      <c r="S152" s="249" t="s">
        <v>120</v>
      </c>
      <c r="T152" s="250" t="s">
        <v>120</v>
      </c>
      <c r="U152" s="233">
        <v>6.4359999999999999</v>
      </c>
      <c r="V152" s="233">
        <f>ROUND(E152*U152,2)</f>
        <v>35.4</v>
      </c>
      <c r="W152" s="233"/>
      <c r="X152" s="233" t="s">
        <v>121</v>
      </c>
      <c r="Y152" s="213"/>
      <c r="Z152" s="213"/>
      <c r="AA152" s="213"/>
      <c r="AB152" s="213"/>
      <c r="AC152" s="213"/>
      <c r="AD152" s="213"/>
      <c r="AE152" s="213"/>
      <c r="AF152" s="213"/>
      <c r="AG152" s="213" t="s">
        <v>122</v>
      </c>
      <c r="AH152" s="213"/>
      <c r="AI152" s="213"/>
      <c r="AJ152" s="213"/>
      <c r="AK152" s="213"/>
      <c r="AL152" s="213"/>
      <c r="AM152" s="213"/>
      <c r="AN152" s="213"/>
      <c r="AO152" s="213"/>
      <c r="AP152" s="213"/>
      <c r="AQ152" s="213"/>
      <c r="AR152" s="213"/>
      <c r="AS152" s="213"/>
      <c r="AT152" s="213"/>
      <c r="AU152" s="213"/>
      <c r="AV152" s="213"/>
      <c r="AW152" s="213"/>
      <c r="AX152" s="213"/>
      <c r="AY152" s="213"/>
      <c r="AZ152" s="213"/>
      <c r="BA152" s="213"/>
      <c r="BB152" s="213"/>
      <c r="BC152" s="213"/>
      <c r="BD152" s="213"/>
      <c r="BE152" s="213"/>
      <c r="BF152" s="213"/>
      <c r="BG152" s="213"/>
      <c r="BH152" s="213"/>
    </row>
    <row r="153" spans="1:60" outlineLevel="1" x14ac:dyDescent="0.25">
      <c r="A153" s="230"/>
      <c r="B153" s="231"/>
      <c r="C153" s="263" t="s">
        <v>320</v>
      </c>
      <c r="D153" s="234"/>
      <c r="E153" s="235">
        <v>5.5</v>
      </c>
      <c r="F153" s="233"/>
      <c r="G153" s="233"/>
      <c r="H153" s="233"/>
      <c r="I153" s="233"/>
      <c r="J153" s="233"/>
      <c r="K153" s="233"/>
      <c r="L153" s="233"/>
      <c r="M153" s="233"/>
      <c r="N153" s="232"/>
      <c r="O153" s="232"/>
      <c r="P153" s="232"/>
      <c r="Q153" s="232"/>
      <c r="R153" s="233"/>
      <c r="S153" s="233"/>
      <c r="T153" s="233"/>
      <c r="U153" s="233"/>
      <c r="V153" s="233"/>
      <c r="W153" s="233"/>
      <c r="X153" s="233"/>
      <c r="Y153" s="213"/>
      <c r="Z153" s="213"/>
      <c r="AA153" s="213"/>
      <c r="AB153" s="213"/>
      <c r="AC153" s="213"/>
      <c r="AD153" s="213"/>
      <c r="AE153" s="213"/>
      <c r="AF153" s="213"/>
      <c r="AG153" s="213" t="s">
        <v>124</v>
      </c>
      <c r="AH153" s="213">
        <v>0</v>
      </c>
      <c r="AI153" s="213"/>
      <c r="AJ153" s="213"/>
      <c r="AK153" s="213"/>
      <c r="AL153" s="213"/>
      <c r="AM153" s="213"/>
      <c r="AN153" s="213"/>
      <c r="AO153" s="213"/>
      <c r="AP153" s="213"/>
      <c r="AQ153" s="213"/>
      <c r="AR153" s="213"/>
      <c r="AS153" s="213"/>
      <c r="AT153" s="213"/>
      <c r="AU153" s="213"/>
      <c r="AV153" s="213"/>
      <c r="AW153" s="213"/>
      <c r="AX153" s="213"/>
      <c r="AY153" s="213"/>
      <c r="AZ153" s="213"/>
      <c r="BA153" s="213"/>
      <c r="BB153" s="213"/>
      <c r="BC153" s="213"/>
      <c r="BD153" s="213"/>
      <c r="BE153" s="213"/>
      <c r="BF153" s="213"/>
      <c r="BG153" s="213"/>
      <c r="BH153" s="213"/>
    </row>
    <row r="154" spans="1:60" outlineLevel="1" x14ac:dyDescent="0.25">
      <c r="A154" s="244">
        <v>69</v>
      </c>
      <c r="B154" s="245" t="s">
        <v>321</v>
      </c>
      <c r="C154" s="262" t="s">
        <v>322</v>
      </c>
      <c r="D154" s="246" t="s">
        <v>134</v>
      </c>
      <c r="E154" s="247">
        <v>17.8</v>
      </c>
      <c r="F154" s="248"/>
      <c r="G154" s="249">
        <f>ROUND(E154*F154,2)</f>
        <v>0</v>
      </c>
      <c r="H154" s="248"/>
      <c r="I154" s="249">
        <f>ROUND(E154*H154,2)</f>
        <v>0</v>
      </c>
      <c r="J154" s="248"/>
      <c r="K154" s="249">
        <f>ROUND(E154*J154,2)</f>
        <v>0</v>
      </c>
      <c r="L154" s="249">
        <v>21</v>
      </c>
      <c r="M154" s="249">
        <f>G154*(1+L154/100)</f>
        <v>0</v>
      </c>
      <c r="N154" s="247">
        <v>1.2800000000000001E-3</v>
      </c>
      <c r="O154" s="247">
        <f>ROUND(E154*N154,2)</f>
        <v>0.02</v>
      </c>
      <c r="P154" s="247">
        <v>1.8</v>
      </c>
      <c r="Q154" s="247">
        <f>ROUND(E154*P154,2)</f>
        <v>32.04</v>
      </c>
      <c r="R154" s="249"/>
      <c r="S154" s="249" t="s">
        <v>120</v>
      </c>
      <c r="T154" s="250" t="s">
        <v>120</v>
      </c>
      <c r="U154" s="233">
        <v>1.52</v>
      </c>
      <c r="V154" s="233">
        <f>ROUND(E154*U154,2)</f>
        <v>27.06</v>
      </c>
      <c r="W154" s="233"/>
      <c r="X154" s="233" t="s">
        <v>121</v>
      </c>
      <c r="Y154" s="213"/>
      <c r="Z154" s="213"/>
      <c r="AA154" s="213"/>
      <c r="AB154" s="213"/>
      <c r="AC154" s="213"/>
      <c r="AD154" s="213"/>
      <c r="AE154" s="213"/>
      <c r="AF154" s="213"/>
      <c r="AG154" s="213" t="s">
        <v>122</v>
      </c>
      <c r="AH154" s="213"/>
      <c r="AI154" s="213"/>
      <c r="AJ154" s="213"/>
      <c r="AK154" s="213"/>
      <c r="AL154" s="213"/>
      <c r="AM154" s="213"/>
      <c r="AN154" s="213"/>
      <c r="AO154" s="213"/>
      <c r="AP154" s="213"/>
      <c r="AQ154" s="213"/>
      <c r="AR154" s="213"/>
      <c r="AS154" s="213"/>
      <c r="AT154" s="213"/>
      <c r="AU154" s="213"/>
      <c r="AV154" s="213"/>
      <c r="AW154" s="213"/>
      <c r="AX154" s="213"/>
      <c r="AY154" s="213"/>
      <c r="AZ154" s="213"/>
      <c r="BA154" s="213"/>
      <c r="BB154" s="213"/>
      <c r="BC154" s="213"/>
      <c r="BD154" s="213"/>
      <c r="BE154" s="213"/>
      <c r="BF154" s="213"/>
      <c r="BG154" s="213"/>
      <c r="BH154" s="213"/>
    </row>
    <row r="155" spans="1:60" outlineLevel="1" x14ac:dyDescent="0.25">
      <c r="A155" s="230"/>
      <c r="B155" s="231"/>
      <c r="C155" s="263" t="s">
        <v>323</v>
      </c>
      <c r="D155" s="234"/>
      <c r="E155" s="235">
        <v>17.8</v>
      </c>
      <c r="F155" s="233"/>
      <c r="G155" s="233"/>
      <c r="H155" s="233"/>
      <c r="I155" s="233"/>
      <c r="J155" s="233"/>
      <c r="K155" s="233"/>
      <c r="L155" s="233"/>
      <c r="M155" s="233"/>
      <c r="N155" s="232"/>
      <c r="O155" s="232"/>
      <c r="P155" s="232"/>
      <c r="Q155" s="232"/>
      <c r="R155" s="233"/>
      <c r="S155" s="233"/>
      <c r="T155" s="233"/>
      <c r="U155" s="233"/>
      <c r="V155" s="233"/>
      <c r="W155" s="233"/>
      <c r="X155" s="233"/>
      <c r="Y155" s="213"/>
      <c r="Z155" s="213"/>
      <c r="AA155" s="213"/>
      <c r="AB155" s="213"/>
      <c r="AC155" s="213"/>
      <c r="AD155" s="213"/>
      <c r="AE155" s="213"/>
      <c r="AF155" s="213"/>
      <c r="AG155" s="213" t="s">
        <v>124</v>
      </c>
      <c r="AH155" s="213">
        <v>0</v>
      </c>
      <c r="AI155" s="213"/>
      <c r="AJ155" s="213"/>
      <c r="AK155" s="213"/>
      <c r="AL155" s="213"/>
      <c r="AM155" s="213"/>
      <c r="AN155" s="213"/>
      <c r="AO155" s="213"/>
      <c r="AP155" s="213"/>
      <c r="AQ155" s="213"/>
      <c r="AR155" s="213"/>
      <c r="AS155" s="213"/>
      <c r="AT155" s="213"/>
      <c r="AU155" s="213"/>
      <c r="AV155" s="213"/>
      <c r="AW155" s="213"/>
      <c r="AX155" s="213"/>
      <c r="AY155" s="213"/>
      <c r="AZ155" s="213"/>
      <c r="BA155" s="213"/>
      <c r="BB155" s="213"/>
      <c r="BC155" s="213"/>
      <c r="BD155" s="213"/>
      <c r="BE155" s="213"/>
      <c r="BF155" s="213"/>
      <c r="BG155" s="213"/>
      <c r="BH155" s="213"/>
    </row>
    <row r="156" spans="1:60" outlineLevel="1" x14ac:dyDescent="0.25">
      <c r="A156" s="251">
        <v>70</v>
      </c>
      <c r="B156" s="252" t="s">
        <v>324</v>
      </c>
      <c r="C156" s="264" t="s">
        <v>325</v>
      </c>
      <c r="D156" s="253" t="s">
        <v>218</v>
      </c>
      <c r="E156" s="254">
        <v>43.04</v>
      </c>
      <c r="F156" s="255"/>
      <c r="G156" s="256">
        <f>ROUND(E156*F156,2)</f>
        <v>0</v>
      </c>
      <c r="H156" s="255"/>
      <c r="I156" s="256">
        <f>ROUND(E156*H156,2)</f>
        <v>0</v>
      </c>
      <c r="J156" s="255"/>
      <c r="K156" s="256">
        <f>ROUND(E156*J156,2)</f>
        <v>0</v>
      </c>
      <c r="L156" s="256">
        <v>21</v>
      </c>
      <c r="M156" s="256">
        <f>G156*(1+L156/100)</f>
        <v>0</v>
      </c>
      <c r="N156" s="254">
        <v>0</v>
      </c>
      <c r="O156" s="254">
        <f>ROUND(E156*N156,2)</f>
        <v>0</v>
      </c>
      <c r="P156" s="254">
        <v>0</v>
      </c>
      <c r="Q156" s="254">
        <f>ROUND(E156*P156,2)</f>
        <v>0</v>
      </c>
      <c r="R156" s="256"/>
      <c r="S156" s="256" t="s">
        <v>120</v>
      </c>
      <c r="T156" s="257" t="s">
        <v>120</v>
      </c>
      <c r="U156" s="233">
        <v>0.16400000000000001</v>
      </c>
      <c r="V156" s="233">
        <f>ROUND(E156*U156,2)</f>
        <v>7.06</v>
      </c>
      <c r="W156" s="233"/>
      <c r="X156" s="233" t="s">
        <v>303</v>
      </c>
      <c r="Y156" s="213"/>
      <c r="Z156" s="213"/>
      <c r="AA156" s="213"/>
      <c r="AB156" s="213"/>
      <c r="AC156" s="213"/>
      <c r="AD156" s="213"/>
      <c r="AE156" s="213"/>
      <c r="AF156" s="213"/>
      <c r="AG156" s="213" t="s">
        <v>304</v>
      </c>
      <c r="AH156" s="213"/>
      <c r="AI156" s="213"/>
      <c r="AJ156" s="213"/>
      <c r="AK156" s="213"/>
      <c r="AL156" s="213"/>
      <c r="AM156" s="213"/>
      <c r="AN156" s="213"/>
      <c r="AO156" s="213"/>
      <c r="AP156" s="213"/>
      <c r="AQ156" s="213"/>
      <c r="AR156" s="213"/>
      <c r="AS156" s="213"/>
      <c r="AT156" s="213"/>
      <c r="AU156" s="213"/>
      <c r="AV156" s="213"/>
      <c r="AW156" s="213"/>
      <c r="AX156" s="213"/>
      <c r="AY156" s="213"/>
      <c r="AZ156" s="213"/>
      <c r="BA156" s="213"/>
      <c r="BB156" s="213"/>
      <c r="BC156" s="213"/>
      <c r="BD156" s="213"/>
      <c r="BE156" s="213"/>
      <c r="BF156" s="213"/>
      <c r="BG156" s="213"/>
      <c r="BH156" s="213"/>
    </row>
    <row r="157" spans="1:60" ht="20.399999999999999" outlineLevel="1" x14ac:dyDescent="0.25">
      <c r="A157" s="251">
        <v>71</v>
      </c>
      <c r="B157" s="252" t="s">
        <v>326</v>
      </c>
      <c r="C157" s="264" t="s">
        <v>327</v>
      </c>
      <c r="D157" s="253" t="s">
        <v>218</v>
      </c>
      <c r="E157" s="254">
        <v>43.04</v>
      </c>
      <c r="F157" s="255"/>
      <c r="G157" s="256">
        <f>ROUND(E157*F157,2)</f>
        <v>0</v>
      </c>
      <c r="H157" s="255"/>
      <c r="I157" s="256">
        <f>ROUND(E157*H157,2)</f>
        <v>0</v>
      </c>
      <c r="J157" s="255"/>
      <c r="K157" s="256">
        <f>ROUND(E157*J157,2)</f>
        <v>0</v>
      </c>
      <c r="L157" s="256">
        <v>21</v>
      </c>
      <c r="M157" s="256">
        <f>G157*(1+L157/100)</f>
        <v>0</v>
      </c>
      <c r="N157" s="254">
        <v>0</v>
      </c>
      <c r="O157" s="254">
        <f>ROUND(E157*N157,2)</f>
        <v>0</v>
      </c>
      <c r="P157" s="254">
        <v>0</v>
      </c>
      <c r="Q157" s="254">
        <f>ROUND(E157*P157,2)</f>
        <v>0</v>
      </c>
      <c r="R157" s="256"/>
      <c r="S157" s="256" t="s">
        <v>120</v>
      </c>
      <c r="T157" s="257" t="s">
        <v>120</v>
      </c>
      <c r="U157" s="233">
        <v>0</v>
      </c>
      <c r="V157" s="233">
        <f>ROUND(E157*U157,2)</f>
        <v>0</v>
      </c>
      <c r="W157" s="233"/>
      <c r="X157" s="233" t="s">
        <v>303</v>
      </c>
      <c r="Y157" s="213"/>
      <c r="Z157" s="213"/>
      <c r="AA157" s="213"/>
      <c r="AB157" s="213"/>
      <c r="AC157" s="213"/>
      <c r="AD157" s="213"/>
      <c r="AE157" s="213"/>
      <c r="AF157" s="213"/>
      <c r="AG157" s="213" t="s">
        <v>304</v>
      </c>
      <c r="AH157" s="213"/>
      <c r="AI157" s="213"/>
      <c r="AJ157" s="213"/>
      <c r="AK157" s="213"/>
      <c r="AL157" s="213"/>
      <c r="AM157" s="213"/>
      <c r="AN157" s="213"/>
      <c r="AO157" s="213"/>
      <c r="AP157" s="213"/>
      <c r="AQ157" s="213"/>
      <c r="AR157" s="213"/>
      <c r="AS157" s="213"/>
      <c r="AT157" s="213"/>
      <c r="AU157" s="213"/>
      <c r="AV157" s="213"/>
      <c r="AW157" s="213"/>
      <c r="AX157" s="213"/>
      <c r="AY157" s="213"/>
      <c r="AZ157" s="213"/>
      <c r="BA157" s="213"/>
      <c r="BB157" s="213"/>
      <c r="BC157" s="213"/>
      <c r="BD157" s="213"/>
      <c r="BE157" s="213"/>
      <c r="BF157" s="213"/>
      <c r="BG157" s="213"/>
      <c r="BH157" s="213"/>
    </row>
    <row r="158" spans="1:60" outlineLevel="1" x14ac:dyDescent="0.25">
      <c r="A158" s="251">
        <v>72</v>
      </c>
      <c r="B158" s="252" t="s">
        <v>328</v>
      </c>
      <c r="C158" s="264" t="s">
        <v>329</v>
      </c>
      <c r="D158" s="253" t="s">
        <v>218</v>
      </c>
      <c r="E158" s="254">
        <v>43.04</v>
      </c>
      <c r="F158" s="255"/>
      <c r="G158" s="256">
        <f>ROUND(E158*F158,2)</f>
        <v>0</v>
      </c>
      <c r="H158" s="255"/>
      <c r="I158" s="256">
        <f>ROUND(E158*H158,2)</f>
        <v>0</v>
      </c>
      <c r="J158" s="255"/>
      <c r="K158" s="256">
        <f>ROUND(E158*J158,2)</f>
        <v>0</v>
      </c>
      <c r="L158" s="256">
        <v>21</v>
      </c>
      <c r="M158" s="256">
        <f>G158*(1+L158/100)</f>
        <v>0</v>
      </c>
      <c r="N158" s="254">
        <v>0</v>
      </c>
      <c r="O158" s="254">
        <f>ROUND(E158*N158,2)</f>
        <v>0</v>
      </c>
      <c r="P158" s="254">
        <v>0</v>
      </c>
      <c r="Q158" s="254">
        <f>ROUND(E158*P158,2)</f>
        <v>0</v>
      </c>
      <c r="R158" s="256"/>
      <c r="S158" s="256" t="s">
        <v>120</v>
      </c>
      <c r="T158" s="257" t="s">
        <v>120</v>
      </c>
      <c r="U158" s="233">
        <v>6.0000000000000001E-3</v>
      </c>
      <c r="V158" s="233">
        <f>ROUND(E158*U158,2)</f>
        <v>0.26</v>
      </c>
      <c r="W158" s="233"/>
      <c r="X158" s="233" t="s">
        <v>303</v>
      </c>
      <c r="Y158" s="213"/>
      <c r="Z158" s="213"/>
      <c r="AA158" s="213"/>
      <c r="AB158" s="213"/>
      <c r="AC158" s="213"/>
      <c r="AD158" s="213"/>
      <c r="AE158" s="213"/>
      <c r="AF158" s="213"/>
      <c r="AG158" s="213" t="s">
        <v>304</v>
      </c>
      <c r="AH158" s="213"/>
      <c r="AI158" s="213"/>
      <c r="AJ158" s="213"/>
      <c r="AK158" s="213"/>
      <c r="AL158" s="213"/>
      <c r="AM158" s="213"/>
      <c r="AN158" s="213"/>
      <c r="AO158" s="213"/>
      <c r="AP158" s="213"/>
      <c r="AQ158" s="213"/>
      <c r="AR158" s="213"/>
      <c r="AS158" s="213"/>
      <c r="AT158" s="213"/>
      <c r="AU158" s="213"/>
      <c r="AV158" s="213"/>
      <c r="AW158" s="213"/>
      <c r="AX158" s="213"/>
      <c r="AY158" s="213"/>
      <c r="AZ158" s="213"/>
      <c r="BA158" s="213"/>
      <c r="BB158" s="213"/>
      <c r="BC158" s="213"/>
      <c r="BD158" s="213"/>
      <c r="BE158" s="213"/>
      <c r="BF158" s="213"/>
      <c r="BG158" s="213"/>
      <c r="BH158" s="213"/>
    </row>
    <row r="159" spans="1:60" outlineLevel="1" x14ac:dyDescent="0.25">
      <c r="A159" s="244">
        <v>73</v>
      </c>
      <c r="B159" s="245" t="s">
        <v>330</v>
      </c>
      <c r="C159" s="262" t="s">
        <v>302</v>
      </c>
      <c r="D159" s="246" t="s">
        <v>218</v>
      </c>
      <c r="E159" s="247">
        <v>43.04</v>
      </c>
      <c r="F159" s="248"/>
      <c r="G159" s="249">
        <f>ROUND(E159*F159,2)</f>
        <v>0</v>
      </c>
      <c r="H159" s="248"/>
      <c r="I159" s="249">
        <f>ROUND(E159*H159,2)</f>
        <v>0</v>
      </c>
      <c r="J159" s="248"/>
      <c r="K159" s="249">
        <f>ROUND(E159*J159,2)</f>
        <v>0</v>
      </c>
      <c r="L159" s="249">
        <v>21</v>
      </c>
      <c r="M159" s="249">
        <f>G159*(1+L159/100)</f>
        <v>0</v>
      </c>
      <c r="N159" s="247">
        <v>0</v>
      </c>
      <c r="O159" s="247">
        <f>ROUND(E159*N159,2)</f>
        <v>0</v>
      </c>
      <c r="P159" s="247">
        <v>0</v>
      </c>
      <c r="Q159" s="247">
        <f>ROUND(E159*P159,2)</f>
        <v>0</v>
      </c>
      <c r="R159" s="249"/>
      <c r="S159" s="249" t="s">
        <v>165</v>
      </c>
      <c r="T159" s="250" t="s">
        <v>120</v>
      </c>
      <c r="U159" s="233">
        <v>0.49</v>
      </c>
      <c r="V159" s="233">
        <f>ROUND(E159*U159,2)</f>
        <v>21.09</v>
      </c>
      <c r="W159" s="233"/>
      <c r="X159" s="233" t="s">
        <v>303</v>
      </c>
      <c r="Y159" s="213"/>
      <c r="Z159" s="213"/>
      <c r="AA159" s="213"/>
      <c r="AB159" s="213"/>
      <c r="AC159" s="213"/>
      <c r="AD159" s="213"/>
      <c r="AE159" s="213"/>
      <c r="AF159" s="213"/>
      <c r="AG159" s="213" t="s">
        <v>304</v>
      </c>
      <c r="AH159" s="213"/>
      <c r="AI159" s="213"/>
      <c r="AJ159" s="213"/>
      <c r="AK159" s="213"/>
      <c r="AL159" s="213"/>
      <c r="AM159" s="213"/>
      <c r="AN159" s="213"/>
      <c r="AO159" s="213"/>
      <c r="AP159" s="213"/>
      <c r="AQ159" s="213"/>
      <c r="AR159" s="213"/>
      <c r="AS159" s="213"/>
      <c r="AT159" s="213"/>
      <c r="AU159" s="213"/>
      <c r="AV159" s="213"/>
      <c r="AW159" s="213"/>
      <c r="AX159" s="213"/>
      <c r="AY159" s="213"/>
      <c r="AZ159" s="213"/>
      <c r="BA159" s="213"/>
      <c r="BB159" s="213"/>
      <c r="BC159" s="213"/>
      <c r="BD159" s="213"/>
      <c r="BE159" s="213"/>
      <c r="BF159" s="213"/>
      <c r="BG159" s="213"/>
      <c r="BH159" s="213"/>
    </row>
    <row r="160" spans="1:60" outlineLevel="1" x14ac:dyDescent="0.25">
      <c r="A160" s="230"/>
      <c r="B160" s="231"/>
      <c r="C160" s="265" t="s">
        <v>305</v>
      </c>
      <c r="D160" s="258"/>
      <c r="E160" s="258"/>
      <c r="F160" s="258"/>
      <c r="G160" s="258"/>
      <c r="H160" s="233"/>
      <c r="I160" s="233"/>
      <c r="J160" s="233"/>
      <c r="K160" s="233"/>
      <c r="L160" s="233"/>
      <c r="M160" s="233"/>
      <c r="N160" s="232"/>
      <c r="O160" s="232"/>
      <c r="P160" s="232"/>
      <c r="Q160" s="232"/>
      <c r="R160" s="233"/>
      <c r="S160" s="233"/>
      <c r="T160" s="233"/>
      <c r="U160" s="233"/>
      <c r="V160" s="233"/>
      <c r="W160" s="233"/>
      <c r="X160" s="233"/>
      <c r="Y160" s="213"/>
      <c r="Z160" s="213"/>
      <c r="AA160" s="213"/>
      <c r="AB160" s="213"/>
      <c r="AC160" s="213"/>
      <c r="AD160" s="213"/>
      <c r="AE160" s="213"/>
      <c r="AF160" s="213"/>
      <c r="AG160" s="213" t="s">
        <v>157</v>
      </c>
      <c r="AH160" s="213"/>
      <c r="AI160" s="213"/>
      <c r="AJ160" s="213"/>
      <c r="AK160" s="213"/>
      <c r="AL160" s="213"/>
      <c r="AM160" s="213"/>
      <c r="AN160" s="213"/>
      <c r="AO160" s="213"/>
      <c r="AP160" s="213"/>
      <c r="AQ160" s="213"/>
      <c r="AR160" s="213"/>
      <c r="AS160" s="213"/>
      <c r="AT160" s="213"/>
      <c r="AU160" s="213"/>
      <c r="AV160" s="213"/>
      <c r="AW160" s="213"/>
      <c r="AX160" s="213"/>
      <c r="AY160" s="213"/>
      <c r="AZ160" s="213"/>
      <c r="BA160" s="213"/>
      <c r="BB160" s="213"/>
      <c r="BC160" s="213"/>
      <c r="BD160" s="213"/>
      <c r="BE160" s="213"/>
      <c r="BF160" s="213"/>
      <c r="BG160" s="213"/>
      <c r="BH160" s="213"/>
    </row>
    <row r="161" spans="1:60" outlineLevel="1" x14ac:dyDescent="0.25">
      <c r="A161" s="251">
        <v>74</v>
      </c>
      <c r="B161" s="252" t="s">
        <v>331</v>
      </c>
      <c r="C161" s="264" t="s">
        <v>307</v>
      </c>
      <c r="D161" s="253" t="s">
        <v>218</v>
      </c>
      <c r="E161" s="254">
        <v>43.04</v>
      </c>
      <c r="F161" s="255"/>
      <c r="G161" s="256">
        <f>ROUND(E161*F161,2)</f>
        <v>0</v>
      </c>
      <c r="H161" s="255"/>
      <c r="I161" s="256">
        <f>ROUND(E161*H161,2)</f>
        <v>0</v>
      </c>
      <c r="J161" s="255"/>
      <c r="K161" s="256">
        <f>ROUND(E161*J161,2)</f>
        <v>0</v>
      </c>
      <c r="L161" s="256">
        <v>21</v>
      </c>
      <c r="M161" s="256">
        <f>G161*(1+L161/100)</f>
        <v>0</v>
      </c>
      <c r="N161" s="254">
        <v>0</v>
      </c>
      <c r="O161" s="254">
        <f>ROUND(E161*N161,2)</f>
        <v>0</v>
      </c>
      <c r="P161" s="254">
        <v>0</v>
      </c>
      <c r="Q161" s="254">
        <f>ROUND(E161*P161,2)</f>
        <v>0</v>
      </c>
      <c r="R161" s="256"/>
      <c r="S161" s="256" t="s">
        <v>165</v>
      </c>
      <c r="T161" s="257" t="s">
        <v>120</v>
      </c>
      <c r="U161" s="233">
        <v>0</v>
      </c>
      <c r="V161" s="233">
        <f>ROUND(E161*U161,2)</f>
        <v>0</v>
      </c>
      <c r="W161" s="233"/>
      <c r="X161" s="233" t="s">
        <v>303</v>
      </c>
      <c r="Y161" s="213"/>
      <c r="Z161" s="213"/>
      <c r="AA161" s="213"/>
      <c r="AB161" s="213"/>
      <c r="AC161" s="213"/>
      <c r="AD161" s="213"/>
      <c r="AE161" s="213"/>
      <c r="AF161" s="213"/>
      <c r="AG161" s="213" t="s">
        <v>304</v>
      </c>
      <c r="AH161" s="213"/>
      <c r="AI161" s="213"/>
      <c r="AJ161" s="213"/>
      <c r="AK161" s="213"/>
      <c r="AL161" s="213"/>
      <c r="AM161" s="213"/>
      <c r="AN161" s="213"/>
      <c r="AO161" s="213"/>
      <c r="AP161" s="213"/>
      <c r="AQ161" s="213"/>
      <c r="AR161" s="213"/>
      <c r="AS161" s="213"/>
      <c r="AT161" s="213"/>
      <c r="AU161" s="213"/>
      <c r="AV161" s="213"/>
      <c r="AW161" s="213"/>
      <c r="AX161" s="213"/>
      <c r="AY161" s="213"/>
      <c r="AZ161" s="213"/>
      <c r="BA161" s="213"/>
      <c r="BB161" s="213"/>
      <c r="BC161" s="213"/>
      <c r="BD161" s="213"/>
      <c r="BE161" s="213"/>
      <c r="BF161" s="213"/>
      <c r="BG161" s="213"/>
      <c r="BH161" s="213"/>
    </row>
    <row r="162" spans="1:60" x14ac:dyDescent="0.25">
      <c r="A162" s="237" t="s">
        <v>115</v>
      </c>
      <c r="B162" s="238" t="s">
        <v>82</v>
      </c>
      <c r="C162" s="261" t="s">
        <v>83</v>
      </c>
      <c r="D162" s="239"/>
      <c r="E162" s="240"/>
      <c r="F162" s="241"/>
      <c r="G162" s="241">
        <f>SUMIF(AG163:AG163,"&lt;&gt;NOR",G163:G163)</f>
        <v>0</v>
      </c>
      <c r="H162" s="241"/>
      <c r="I162" s="241">
        <f>SUM(I163:I163)</f>
        <v>0</v>
      </c>
      <c r="J162" s="241"/>
      <c r="K162" s="241">
        <f>SUM(K163:K163)</f>
        <v>0</v>
      </c>
      <c r="L162" s="241"/>
      <c r="M162" s="241">
        <f>SUM(M163:M163)</f>
        <v>0</v>
      </c>
      <c r="N162" s="240"/>
      <c r="O162" s="240">
        <f>SUM(O163:O163)</f>
        <v>0</v>
      </c>
      <c r="P162" s="240"/>
      <c r="Q162" s="240">
        <f>SUM(Q163:Q163)</f>
        <v>0</v>
      </c>
      <c r="R162" s="241"/>
      <c r="S162" s="241"/>
      <c r="T162" s="242"/>
      <c r="U162" s="236"/>
      <c r="V162" s="236">
        <f>SUM(V163:V163)</f>
        <v>302.89</v>
      </c>
      <c r="W162" s="236"/>
      <c r="X162" s="236"/>
      <c r="AG162" t="s">
        <v>116</v>
      </c>
    </row>
    <row r="163" spans="1:60" outlineLevel="1" x14ac:dyDescent="0.25">
      <c r="A163" s="251">
        <v>75</v>
      </c>
      <c r="B163" s="252" t="s">
        <v>332</v>
      </c>
      <c r="C163" s="264" t="s">
        <v>333</v>
      </c>
      <c r="D163" s="253" t="s">
        <v>218</v>
      </c>
      <c r="E163" s="254">
        <v>265.22696999999999</v>
      </c>
      <c r="F163" s="255"/>
      <c r="G163" s="256">
        <f>ROUND(E163*F163,2)</f>
        <v>0</v>
      </c>
      <c r="H163" s="255"/>
      <c r="I163" s="256">
        <f>ROUND(E163*H163,2)</f>
        <v>0</v>
      </c>
      <c r="J163" s="255"/>
      <c r="K163" s="256">
        <f>ROUND(E163*J163,2)</f>
        <v>0</v>
      </c>
      <c r="L163" s="256">
        <v>21</v>
      </c>
      <c r="M163" s="256">
        <f>G163*(1+L163/100)</f>
        <v>0</v>
      </c>
      <c r="N163" s="254">
        <v>0</v>
      </c>
      <c r="O163" s="254">
        <f>ROUND(E163*N163,2)</f>
        <v>0</v>
      </c>
      <c r="P163" s="254">
        <v>0</v>
      </c>
      <c r="Q163" s="254">
        <f>ROUND(E163*P163,2)</f>
        <v>0</v>
      </c>
      <c r="R163" s="256"/>
      <c r="S163" s="256" t="s">
        <v>120</v>
      </c>
      <c r="T163" s="257" t="s">
        <v>120</v>
      </c>
      <c r="U163" s="233">
        <v>1.1419999999999999</v>
      </c>
      <c r="V163" s="233">
        <f>ROUND(E163*U163,2)</f>
        <v>302.89</v>
      </c>
      <c r="W163" s="233"/>
      <c r="X163" s="233" t="s">
        <v>334</v>
      </c>
      <c r="Y163" s="213"/>
      <c r="Z163" s="213"/>
      <c r="AA163" s="213"/>
      <c r="AB163" s="213"/>
      <c r="AC163" s="213"/>
      <c r="AD163" s="213"/>
      <c r="AE163" s="213"/>
      <c r="AF163" s="213"/>
      <c r="AG163" s="213" t="s">
        <v>335</v>
      </c>
      <c r="AH163" s="213"/>
      <c r="AI163" s="213"/>
      <c r="AJ163" s="213"/>
      <c r="AK163" s="213"/>
      <c r="AL163" s="213"/>
      <c r="AM163" s="213"/>
      <c r="AN163" s="213"/>
      <c r="AO163" s="213"/>
      <c r="AP163" s="213"/>
      <c r="AQ163" s="213"/>
      <c r="AR163" s="213"/>
      <c r="AS163" s="213"/>
      <c r="AT163" s="213"/>
      <c r="AU163" s="213"/>
      <c r="AV163" s="213"/>
      <c r="AW163" s="213"/>
      <c r="AX163" s="213"/>
      <c r="AY163" s="213"/>
      <c r="AZ163" s="213"/>
      <c r="BA163" s="213"/>
      <c r="BB163" s="213"/>
      <c r="BC163" s="213"/>
      <c r="BD163" s="213"/>
      <c r="BE163" s="213"/>
      <c r="BF163" s="213"/>
      <c r="BG163" s="213"/>
      <c r="BH163" s="213"/>
    </row>
    <row r="164" spans="1:60" x14ac:dyDescent="0.25">
      <c r="A164" s="237" t="s">
        <v>115</v>
      </c>
      <c r="B164" s="238" t="s">
        <v>84</v>
      </c>
      <c r="C164" s="261" t="s">
        <v>85</v>
      </c>
      <c r="D164" s="239"/>
      <c r="E164" s="240"/>
      <c r="F164" s="241"/>
      <c r="G164" s="241">
        <f>SUMIF(AG165:AG172,"&lt;&gt;NOR",G165:G172)</f>
        <v>0</v>
      </c>
      <c r="H164" s="241"/>
      <c r="I164" s="241">
        <f>SUM(I165:I172)</f>
        <v>0</v>
      </c>
      <c r="J164" s="241"/>
      <c r="K164" s="241">
        <f>SUM(K165:K172)</f>
        <v>0</v>
      </c>
      <c r="L164" s="241"/>
      <c r="M164" s="241">
        <f>SUM(M165:M172)</f>
        <v>0</v>
      </c>
      <c r="N164" s="240"/>
      <c r="O164" s="240">
        <f>SUM(O165:O172)</f>
        <v>0.16</v>
      </c>
      <c r="P164" s="240"/>
      <c r="Q164" s="240">
        <f>SUM(Q165:Q172)</f>
        <v>0</v>
      </c>
      <c r="R164" s="241"/>
      <c r="S164" s="241"/>
      <c r="T164" s="242"/>
      <c r="U164" s="236"/>
      <c r="V164" s="236">
        <f>SUM(V165:V172)</f>
        <v>8.19</v>
      </c>
      <c r="W164" s="236"/>
      <c r="X164" s="236"/>
      <c r="AG164" t="s">
        <v>116</v>
      </c>
    </row>
    <row r="165" spans="1:60" ht="20.399999999999999" outlineLevel="1" x14ac:dyDescent="0.25">
      <c r="A165" s="244">
        <v>76</v>
      </c>
      <c r="B165" s="245" t="s">
        <v>336</v>
      </c>
      <c r="C165" s="262" t="s">
        <v>337</v>
      </c>
      <c r="D165" s="246" t="s">
        <v>128</v>
      </c>
      <c r="E165" s="247">
        <v>30.82</v>
      </c>
      <c r="F165" s="248"/>
      <c r="G165" s="249">
        <f>ROUND(E165*F165,2)</f>
        <v>0</v>
      </c>
      <c r="H165" s="248"/>
      <c r="I165" s="249">
        <f>ROUND(E165*H165,2)</f>
        <v>0</v>
      </c>
      <c r="J165" s="248"/>
      <c r="K165" s="249">
        <f>ROUND(E165*J165,2)</f>
        <v>0</v>
      </c>
      <c r="L165" s="249">
        <v>21</v>
      </c>
      <c r="M165" s="249">
        <f>G165*(1+L165/100)</f>
        <v>0</v>
      </c>
      <c r="N165" s="247">
        <v>3.3E-4</v>
      </c>
      <c r="O165" s="247">
        <f>ROUND(E165*N165,2)</f>
        <v>0.01</v>
      </c>
      <c r="P165" s="247">
        <v>0</v>
      </c>
      <c r="Q165" s="247">
        <f>ROUND(E165*P165,2)</f>
        <v>0</v>
      </c>
      <c r="R165" s="249"/>
      <c r="S165" s="249" t="s">
        <v>120</v>
      </c>
      <c r="T165" s="250" t="s">
        <v>120</v>
      </c>
      <c r="U165" s="233">
        <v>2.75E-2</v>
      </c>
      <c r="V165" s="233">
        <f>ROUND(E165*U165,2)</f>
        <v>0.85</v>
      </c>
      <c r="W165" s="233"/>
      <c r="X165" s="233" t="s">
        <v>121</v>
      </c>
      <c r="Y165" s="213"/>
      <c r="Z165" s="213"/>
      <c r="AA165" s="213"/>
      <c r="AB165" s="213"/>
      <c r="AC165" s="213"/>
      <c r="AD165" s="213"/>
      <c r="AE165" s="213"/>
      <c r="AF165" s="213"/>
      <c r="AG165" s="213" t="s">
        <v>122</v>
      </c>
      <c r="AH165" s="213"/>
      <c r="AI165" s="213"/>
      <c r="AJ165" s="213"/>
      <c r="AK165" s="213"/>
      <c r="AL165" s="213"/>
      <c r="AM165" s="213"/>
      <c r="AN165" s="213"/>
      <c r="AO165" s="213"/>
      <c r="AP165" s="213"/>
      <c r="AQ165" s="213"/>
      <c r="AR165" s="213"/>
      <c r="AS165" s="213"/>
      <c r="AT165" s="213"/>
      <c r="AU165" s="213"/>
      <c r="AV165" s="213"/>
      <c r="AW165" s="213"/>
      <c r="AX165" s="213"/>
      <c r="AY165" s="213"/>
      <c r="AZ165" s="213"/>
      <c r="BA165" s="213"/>
      <c r="BB165" s="213"/>
      <c r="BC165" s="213"/>
      <c r="BD165" s="213"/>
      <c r="BE165" s="213"/>
      <c r="BF165" s="213"/>
      <c r="BG165" s="213"/>
      <c r="BH165" s="213"/>
    </row>
    <row r="166" spans="1:60" outlineLevel="1" x14ac:dyDescent="0.25">
      <c r="A166" s="230"/>
      <c r="B166" s="231"/>
      <c r="C166" s="263" t="s">
        <v>338</v>
      </c>
      <c r="D166" s="234"/>
      <c r="E166" s="235">
        <v>30.82</v>
      </c>
      <c r="F166" s="233"/>
      <c r="G166" s="233"/>
      <c r="H166" s="233"/>
      <c r="I166" s="233"/>
      <c r="J166" s="233"/>
      <c r="K166" s="233"/>
      <c r="L166" s="233"/>
      <c r="M166" s="233"/>
      <c r="N166" s="232"/>
      <c r="O166" s="232"/>
      <c r="P166" s="232"/>
      <c r="Q166" s="232"/>
      <c r="R166" s="233"/>
      <c r="S166" s="233"/>
      <c r="T166" s="233"/>
      <c r="U166" s="233"/>
      <c r="V166" s="233"/>
      <c r="W166" s="233"/>
      <c r="X166" s="233"/>
      <c r="Y166" s="213"/>
      <c r="Z166" s="213"/>
      <c r="AA166" s="213"/>
      <c r="AB166" s="213"/>
      <c r="AC166" s="213"/>
      <c r="AD166" s="213"/>
      <c r="AE166" s="213"/>
      <c r="AF166" s="213"/>
      <c r="AG166" s="213" t="s">
        <v>124</v>
      </c>
      <c r="AH166" s="213">
        <v>0</v>
      </c>
      <c r="AI166" s="213"/>
      <c r="AJ166" s="213"/>
      <c r="AK166" s="213"/>
      <c r="AL166" s="213"/>
      <c r="AM166" s="213"/>
      <c r="AN166" s="213"/>
      <c r="AO166" s="213"/>
      <c r="AP166" s="213"/>
      <c r="AQ166" s="213"/>
      <c r="AR166" s="213"/>
      <c r="AS166" s="213"/>
      <c r="AT166" s="213"/>
      <c r="AU166" s="213"/>
      <c r="AV166" s="213"/>
      <c r="AW166" s="213"/>
      <c r="AX166" s="213"/>
      <c r="AY166" s="213"/>
      <c r="AZ166" s="213"/>
      <c r="BA166" s="213"/>
      <c r="BB166" s="213"/>
      <c r="BC166" s="213"/>
      <c r="BD166" s="213"/>
      <c r="BE166" s="213"/>
      <c r="BF166" s="213"/>
      <c r="BG166" s="213"/>
      <c r="BH166" s="213"/>
    </row>
    <row r="167" spans="1:60" ht="20.399999999999999" outlineLevel="1" x14ac:dyDescent="0.25">
      <c r="A167" s="244">
        <v>77</v>
      </c>
      <c r="B167" s="245" t="s">
        <v>339</v>
      </c>
      <c r="C167" s="262" t="s">
        <v>340</v>
      </c>
      <c r="D167" s="246" t="s">
        <v>128</v>
      </c>
      <c r="E167" s="247">
        <v>30.82</v>
      </c>
      <c r="F167" s="248"/>
      <c r="G167" s="249">
        <f>ROUND(E167*F167,2)</f>
        <v>0</v>
      </c>
      <c r="H167" s="248"/>
      <c r="I167" s="249">
        <f>ROUND(E167*H167,2)</f>
        <v>0</v>
      </c>
      <c r="J167" s="248"/>
      <c r="K167" s="249">
        <f>ROUND(E167*J167,2)</f>
        <v>0</v>
      </c>
      <c r="L167" s="249">
        <v>21</v>
      </c>
      <c r="M167" s="249">
        <f>G167*(1+L167/100)</f>
        <v>0</v>
      </c>
      <c r="N167" s="247">
        <v>4.0999999999999999E-4</v>
      </c>
      <c r="O167" s="247">
        <f>ROUND(E167*N167,2)</f>
        <v>0.01</v>
      </c>
      <c r="P167" s="247">
        <v>0</v>
      </c>
      <c r="Q167" s="247">
        <f>ROUND(E167*P167,2)</f>
        <v>0</v>
      </c>
      <c r="R167" s="249"/>
      <c r="S167" s="249" t="s">
        <v>120</v>
      </c>
      <c r="T167" s="250" t="s">
        <v>120</v>
      </c>
      <c r="U167" s="233">
        <v>0.22991</v>
      </c>
      <c r="V167" s="233">
        <f>ROUND(E167*U167,2)</f>
        <v>7.09</v>
      </c>
      <c r="W167" s="233"/>
      <c r="X167" s="233" t="s">
        <v>121</v>
      </c>
      <c r="Y167" s="213"/>
      <c r="Z167" s="213"/>
      <c r="AA167" s="213"/>
      <c r="AB167" s="213"/>
      <c r="AC167" s="213"/>
      <c r="AD167" s="213"/>
      <c r="AE167" s="213"/>
      <c r="AF167" s="213"/>
      <c r="AG167" s="213" t="s">
        <v>122</v>
      </c>
      <c r="AH167" s="213"/>
      <c r="AI167" s="213"/>
      <c r="AJ167" s="213"/>
      <c r="AK167" s="213"/>
      <c r="AL167" s="213"/>
      <c r="AM167" s="213"/>
      <c r="AN167" s="213"/>
      <c r="AO167" s="213"/>
      <c r="AP167" s="213"/>
      <c r="AQ167" s="213"/>
      <c r="AR167" s="213"/>
      <c r="AS167" s="213"/>
      <c r="AT167" s="213"/>
      <c r="AU167" s="213"/>
      <c r="AV167" s="213"/>
      <c r="AW167" s="213"/>
      <c r="AX167" s="213"/>
      <c r="AY167" s="213"/>
      <c r="AZ167" s="213"/>
      <c r="BA167" s="213"/>
      <c r="BB167" s="213"/>
      <c r="BC167" s="213"/>
      <c r="BD167" s="213"/>
      <c r="BE167" s="213"/>
      <c r="BF167" s="213"/>
      <c r="BG167" s="213"/>
      <c r="BH167" s="213"/>
    </row>
    <row r="168" spans="1:60" outlineLevel="1" x14ac:dyDescent="0.25">
      <c r="A168" s="230"/>
      <c r="B168" s="231"/>
      <c r="C168" s="263" t="s">
        <v>338</v>
      </c>
      <c r="D168" s="234"/>
      <c r="E168" s="235">
        <v>30.82</v>
      </c>
      <c r="F168" s="233"/>
      <c r="G168" s="233"/>
      <c r="H168" s="233"/>
      <c r="I168" s="233"/>
      <c r="J168" s="233"/>
      <c r="K168" s="233"/>
      <c r="L168" s="233"/>
      <c r="M168" s="233"/>
      <c r="N168" s="232"/>
      <c r="O168" s="232"/>
      <c r="P168" s="232"/>
      <c r="Q168" s="232"/>
      <c r="R168" s="233"/>
      <c r="S168" s="233"/>
      <c r="T168" s="233"/>
      <c r="U168" s="233"/>
      <c r="V168" s="233"/>
      <c r="W168" s="233"/>
      <c r="X168" s="233"/>
      <c r="Y168" s="213"/>
      <c r="Z168" s="213"/>
      <c r="AA168" s="213"/>
      <c r="AB168" s="213"/>
      <c r="AC168" s="213"/>
      <c r="AD168" s="213"/>
      <c r="AE168" s="213"/>
      <c r="AF168" s="213"/>
      <c r="AG168" s="213" t="s">
        <v>124</v>
      </c>
      <c r="AH168" s="213">
        <v>0</v>
      </c>
      <c r="AI168" s="213"/>
      <c r="AJ168" s="213"/>
      <c r="AK168" s="213"/>
      <c r="AL168" s="213"/>
      <c r="AM168" s="213"/>
      <c r="AN168" s="213"/>
      <c r="AO168" s="213"/>
      <c r="AP168" s="213"/>
      <c r="AQ168" s="213"/>
      <c r="AR168" s="213"/>
      <c r="AS168" s="213"/>
      <c r="AT168" s="213"/>
      <c r="AU168" s="213"/>
      <c r="AV168" s="213"/>
      <c r="AW168" s="213"/>
      <c r="AX168" s="213"/>
      <c r="AY168" s="213"/>
      <c r="AZ168" s="213"/>
      <c r="BA168" s="213"/>
      <c r="BB168" s="213"/>
      <c r="BC168" s="213"/>
      <c r="BD168" s="213"/>
      <c r="BE168" s="213"/>
      <c r="BF168" s="213"/>
      <c r="BG168" s="213"/>
      <c r="BH168" s="213"/>
    </row>
    <row r="169" spans="1:60" ht="20.399999999999999" outlineLevel="1" x14ac:dyDescent="0.25">
      <c r="A169" s="244">
        <v>78</v>
      </c>
      <c r="B169" s="245" t="s">
        <v>341</v>
      </c>
      <c r="C169" s="262" t="s">
        <v>342</v>
      </c>
      <c r="D169" s="246" t="s">
        <v>128</v>
      </c>
      <c r="E169" s="247">
        <v>35.442999999999998</v>
      </c>
      <c r="F169" s="248"/>
      <c r="G169" s="249">
        <f>ROUND(E169*F169,2)</f>
        <v>0</v>
      </c>
      <c r="H169" s="248"/>
      <c r="I169" s="249">
        <f>ROUND(E169*H169,2)</f>
        <v>0</v>
      </c>
      <c r="J169" s="248"/>
      <c r="K169" s="249">
        <f>ROUND(E169*J169,2)</f>
        <v>0</v>
      </c>
      <c r="L169" s="249">
        <v>21</v>
      </c>
      <c r="M169" s="249">
        <f>G169*(1+L169/100)</f>
        <v>0</v>
      </c>
      <c r="N169" s="247">
        <v>3.8800000000000002E-3</v>
      </c>
      <c r="O169" s="247">
        <f>ROUND(E169*N169,2)</f>
        <v>0.14000000000000001</v>
      </c>
      <c r="P169" s="247">
        <v>0</v>
      </c>
      <c r="Q169" s="247">
        <f>ROUND(E169*P169,2)</f>
        <v>0</v>
      </c>
      <c r="R169" s="249" t="s">
        <v>195</v>
      </c>
      <c r="S169" s="249" t="s">
        <v>120</v>
      </c>
      <c r="T169" s="250" t="s">
        <v>120</v>
      </c>
      <c r="U169" s="233">
        <v>0</v>
      </c>
      <c r="V169" s="233">
        <f>ROUND(E169*U169,2)</f>
        <v>0</v>
      </c>
      <c r="W169" s="233"/>
      <c r="X169" s="233" t="s">
        <v>196</v>
      </c>
      <c r="Y169" s="213"/>
      <c r="Z169" s="213"/>
      <c r="AA169" s="213"/>
      <c r="AB169" s="213"/>
      <c r="AC169" s="213"/>
      <c r="AD169" s="213"/>
      <c r="AE169" s="213"/>
      <c r="AF169" s="213"/>
      <c r="AG169" s="213" t="s">
        <v>197</v>
      </c>
      <c r="AH169" s="213"/>
      <c r="AI169" s="213"/>
      <c r="AJ169" s="213"/>
      <c r="AK169" s="213"/>
      <c r="AL169" s="213"/>
      <c r="AM169" s="213"/>
      <c r="AN169" s="213"/>
      <c r="AO169" s="213"/>
      <c r="AP169" s="213"/>
      <c r="AQ169" s="213"/>
      <c r="AR169" s="213"/>
      <c r="AS169" s="213"/>
      <c r="AT169" s="213"/>
      <c r="AU169" s="213"/>
      <c r="AV169" s="213"/>
      <c r="AW169" s="213"/>
      <c r="AX169" s="213"/>
      <c r="AY169" s="213"/>
      <c r="AZ169" s="213"/>
      <c r="BA169" s="213"/>
      <c r="BB169" s="213"/>
      <c r="BC169" s="213"/>
      <c r="BD169" s="213"/>
      <c r="BE169" s="213"/>
      <c r="BF169" s="213"/>
      <c r="BG169" s="213"/>
      <c r="BH169" s="213"/>
    </row>
    <row r="170" spans="1:60" ht="31.2" outlineLevel="1" x14ac:dyDescent="0.25">
      <c r="A170" s="230"/>
      <c r="B170" s="231"/>
      <c r="C170" s="265" t="s">
        <v>343</v>
      </c>
      <c r="D170" s="258"/>
      <c r="E170" s="258"/>
      <c r="F170" s="258"/>
      <c r="G170" s="258"/>
      <c r="H170" s="233"/>
      <c r="I170" s="233"/>
      <c r="J170" s="233"/>
      <c r="K170" s="233"/>
      <c r="L170" s="233"/>
      <c r="M170" s="233"/>
      <c r="N170" s="232"/>
      <c r="O170" s="232"/>
      <c r="P170" s="232"/>
      <c r="Q170" s="232"/>
      <c r="R170" s="233"/>
      <c r="S170" s="233"/>
      <c r="T170" s="233"/>
      <c r="U170" s="233"/>
      <c r="V170" s="233"/>
      <c r="W170" s="233"/>
      <c r="X170" s="233"/>
      <c r="Y170" s="213"/>
      <c r="Z170" s="213"/>
      <c r="AA170" s="213"/>
      <c r="AB170" s="213"/>
      <c r="AC170" s="213"/>
      <c r="AD170" s="213"/>
      <c r="AE170" s="213"/>
      <c r="AF170" s="213"/>
      <c r="AG170" s="213" t="s">
        <v>157</v>
      </c>
      <c r="AH170" s="213"/>
      <c r="AI170" s="213"/>
      <c r="AJ170" s="213"/>
      <c r="AK170" s="213"/>
      <c r="AL170" s="213"/>
      <c r="AM170" s="213"/>
      <c r="AN170" s="213"/>
      <c r="AO170" s="213"/>
      <c r="AP170" s="213"/>
      <c r="AQ170" s="213"/>
      <c r="AR170" s="213"/>
      <c r="AS170" s="213"/>
      <c r="AT170" s="213"/>
      <c r="AU170" s="213"/>
      <c r="AV170" s="213"/>
      <c r="AW170" s="213"/>
      <c r="AX170" s="213"/>
      <c r="AY170" s="213"/>
      <c r="AZ170" s="213"/>
      <c r="BA170" s="259" t="str">
        <f>C170</f>
        <v>pás hydroizolační z oxidovaního asfaltu vložka nosná         - skleněná rohož  povrchová úprava - vrchní - minerální jemnozrný posyp                               - spodní - PE fólie tloušťka pásu         - 3,5 mm rozměr pásu           - 10 x 1 m počet kotoučů na paletě 15</v>
      </c>
      <c r="BB170" s="213"/>
      <c r="BC170" s="213"/>
      <c r="BD170" s="213"/>
      <c r="BE170" s="213"/>
      <c r="BF170" s="213"/>
      <c r="BG170" s="213"/>
      <c r="BH170" s="213"/>
    </row>
    <row r="171" spans="1:60" outlineLevel="1" x14ac:dyDescent="0.25">
      <c r="A171" s="230"/>
      <c r="B171" s="231"/>
      <c r="C171" s="263" t="s">
        <v>344</v>
      </c>
      <c r="D171" s="234"/>
      <c r="E171" s="235">
        <v>35.442999999999998</v>
      </c>
      <c r="F171" s="233"/>
      <c r="G171" s="233"/>
      <c r="H171" s="233"/>
      <c r="I171" s="233"/>
      <c r="J171" s="233"/>
      <c r="K171" s="233"/>
      <c r="L171" s="233"/>
      <c r="M171" s="233"/>
      <c r="N171" s="232"/>
      <c r="O171" s="232"/>
      <c r="P171" s="232"/>
      <c r="Q171" s="232"/>
      <c r="R171" s="233"/>
      <c r="S171" s="233"/>
      <c r="T171" s="233"/>
      <c r="U171" s="233"/>
      <c r="V171" s="233"/>
      <c r="W171" s="233"/>
      <c r="X171" s="233"/>
      <c r="Y171" s="213"/>
      <c r="Z171" s="213"/>
      <c r="AA171" s="213"/>
      <c r="AB171" s="213"/>
      <c r="AC171" s="213"/>
      <c r="AD171" s="213"/>
      <c r="AE171" s="213"/>
      <c r="AF171" s="213"/>
      <c r="AG171" s="213" t="s">
        <v>124</v>
      </c>
      <c r="AH171" s="213">
        <v>0</v>
      </c>
      <c r="AI171" s="213"/>
      <c r="AJ171" s="213"/>
      <c r="AK171" s="213"/>
      <c r="AL171" s="213"/>
      <c r="AM171" s="213"/>
      <c r="AN171" s="213"/>
      <c r="AO171" s="213"/>
      <c r="AP171" s="213"/>
      <c r="AQ171" s="213"/>
      <c r="AR171" s="213"/>
      <c r="AS171" s="213"/>
      <c r="AT171" s="213"/>
      <c r="AU171" s="213"/>
      <c r="AV171" s="213"/>
      <c r="AW171" s="213"/>
      <c r="AX171" s="213"/>
      <c r="AY171" s="213"/>
      <c r="AZ171" s="213"/>
      <c r="BA171" s="213"/>
      <c r="BB171" s="213"/>
      <c r="BC171" s="213"/>
      <c r="BD171" s="213"/>
      <c r="BE171" s="213"/>
      <c r="BF171" s="213"/>
      <c r="BG171" s="213"/>
      <c r="BH171" s="213"/>
    </row>
    <row r="172" spans="1:60" outlineLevel="1" x14ac:dyDescent="0.25">
      <c r="A172" s="251">
        <v>79</v>
      </c>
      <c r="B172" s="252" t="s">
        <v>345</v>
      </c>
      <c r="C172" s="264" t="s">
        <v>346</v>
      </c>
      <c r="D172" s="253" t="s">
        <v>218</v>
      </c>
      <c r="E172" s="254">
        <v>0.16033</v>
      </c>
      <c r="F172" s="255"/>
      <c r="G172" s="256">
        <f>ROUND(E172*F172,2)</f>
        <v>0</v>
      </c>
      <c r="H172" s="255"/>
      <c r="I172" s="256">
        <f>ROUND(E172*H172,2)</f>
        <v>0</v>
      </c>
      <c r="J172" s="255"/>
      <c r="K172" s="256">
        <f>ROUND(E172*J172,2)</f>
        <v>0</v>
      </c>
      <c r="L172" s="256">
        <v>21</v>
      </c>
      <c r="M172" s="256">
        <f>G172*(1+L172/100)</f>
        <v>0</v>
      </c>
      <c r="N172" s="254">
        <v>0</v>
      </c>
      <c r="O172" s="254">
        <f>ROUND(E172*N172,2)</f>
        <v>0</v>
      </c>
      <c r="P172" s="254">
        <v>0</v>
      </c>
      <c r="Q172" s="254">
        <f>ROUND(E172*P172,2)</f>
        <v>0</v>
      </c>
      <c r="R172" s="256"/>
      <c r="S172" s="256" t="s">
        <v>120</v>
      </c>
      <c r="T172" s="257" t="s">
        <v>120</v>
      </c>
      <c r="U172" s="233">
        <v>1.5669999999999999</v>
      </c>
      <c r="V172" s="233">
        <f>ROUND(E172*U172,2)</f>
        <v>0.25</v>
      </c>
      <c r="W172" s="233"/>
      <c r="X172" s="233" t="s">
        <v>334</v>
      </c>
      <c r="Y172" s="213"/>
      <c r="Z172" s="213"/>
      <c r="AA172" s="213"/>
      <c r="AB172" s="213"/>
      <c r="AC172" s="213"/>
      <c r="AD172" s="213"/>
      <c r="AE172" s="213"/>
      <c r="AF172" s="213"/>
      <c r="AG172" s="213" t="s">
        <v>335</v>
      </c>
      <c r="AH172" s="213"/>
      <c r="AI172" s="213"/>
      <c r="AJ172" s="213"/>
      <c r="AK172" s="213"/>
      <c r="AL172" s="213"/>
      <c r="AM172" s="213"/>
      <c r="AN172" s="213"/>
      <c r="AO172" s="213"/>
      <c r="AP172" s="213"/>
      <c r="AQ172" s="213"/>
      <c r="AR172" s="213"/>
      <c r="AS172" s="213"/>
      <c r="AT172" s="213"/>
      <c r="AU172" s="213"/>
      <c r="AV172" s="213"/>
      <c r="AW172" s="213"/>
      <c r="AX172" s="213"/>
      <c r="AY172" s="213"/>
      <c r="AZ172" s="213"/>
      <c r="BA172" s="213"/>
      <c r="BB172" s="213"/>
      <c r="BC172" s="213"/>
      <c r="BD172" s="213"/>
      <c r="BE172" s="213"/>
      <c r="BF172" s="213"/>
      <c r="BG172" s="213"/>
      <c r="BH172" s="213"/>
    </row>
    <row r="173" spans="1:60" x14ac:dyDescent="0.25">
      <c r="A173" s="237" t="s">
        <v>115</v>
      </c>
      <c r="B173" s="238" t="s">
        <v>86</v>
      </c>
      <c r="C173" s="261" t="s">
        <v>87</v>
      </c>
      <c r="D173" s="239"/>
      <c r="E173" s="240"/>
      <c r="F173" s="241"/>
      <c r="G173" s="241">
        <f>SUMIF(AG174:AG183,"&lt;&gt;NOR",G174:G183)</f>
        <v>0</v>
      </c>
      <c r="H173" s="241"/>
      <c r="I173" s="241">
        <f>SUM(I174:I183)</f>
        <v>0</v>
      </c>
      <c r="J173" s="241"/>
      <c r="K173" s="241">
        <f>SUM(K174:K183)</f>
        <v>0</v>
      </c>
      <c r="L173" s="241"/>
      <c r="M173" s="241">
        <f>SUM(M174:M183)</f>
        <v>0</v>
      </c>
      <c r="N173" s="240"/>
      <c r="O173" s="240">
        <f>SUM(O174:O183)</f>
        <v>0.72000000000000008</v>
      </c>
      <c r="P173" s="240"/>
      <c r="Q173" s="240">
        <f>SUM(Q174:Q183)</f>
        <v>0</v>
      </c>
      <c r="R173" s="241"/>
      <c r="S173" s="241"/>
      <c r="T173" s="242"/>
      <c r="U173" s="236"/>
      <c r="V173" s="236">
        <f>SUM(V174:V183)</f>
        <v>71.899999999999991</v>
      </c>
      <c r="W173" s="236"/>
      <c r="X173" s="236"/>
      <c r="AG173" t="s">
        <v>116</v>
      </c>
    </row>
    <row r="174" spans="1:60" outlineLevel="1" x14ac:dyDescent="0.25">
      <c r="A174" s="251">
        <v>80</v>
      </c>
      <c r="B174" s="252" t="s">
        <v>347</v>
      </c>
      <c r="C174" s="264" t="s">
        <v>348</v>
      </c>
      <c r="D174" s="253" t="s">
        <v>119</v>
      </c>
      <c r="E174" s="254">
        <v>1</v>
      </c>
      <c r="F174" s="255"/>
      <c r="G174" s="256">
        <f>ROUND(E174*F174,2)</f>
        <v>0</v>
      </c>
      <c r="H174" s="255"/>
      <c r="I174" s="256">
        <f>ROUND(E174*H174,2)</f>
        <v>0</v>
      </c>
      <c r="J174" s="255"/>
      <c r="K174" s="256">
        <f>ROUND(E174*J174,2)</f>
        <v>0</v>
      </c>
      <c r="L174" s="256">
        <v>21</v>
      </c>
      <c r="M174" s="256">
        <f>G174*(1+L174/100)</f>
        <v>0</v>
      </c>
      <c r="N174" s="254">
        <v>2.5000000000000001E-4</v>
      </c>
      <c r="O174" s="254">
        <f>ROUND(E174*N174,2)</f>
        <v>0</v>
      </c>
      <c r="P174" s="254">
        <v>0</v>
      </c>
      <c r="Q174" s="254">
        <f>ROUND(E174*P174,2)</f>
        <v>0</v>
      </c>
      <c r="R174" s="256"/>
      <c r="S174" s="256" t="s">
        <v>120</v>
      </c>
      <c r="T174" s="257" t="s">
        <v>120</v>
      </c>
      <c r="U174" s="233">
        <v>3.9359999999999999</v>
      </c>
      <c r="V174" s="233">
        <f>ROUND(E174*U174,2)</f>
        <v>3.94</v>
      </c>
      <c r="W174" s="233"/>
      <c r="X174" s="233" t="s">
        <v>121</v>
      </c>
      <c r="Y174" s="213"/>
      <c r="Z174" s="213"/>
      <c r="AA174" s="213"/>
      <c r="AB174" s="213"/>
      <c r="AC174" s="213"/>
      <c r="AD174" s="213"/>
      <c r="AE174" s="213"/>
      <c r="AF174" s="213"/>
      <c r="AG174" s="213" t="s">
        <v>122</v>
      </c>
      <c r="AH174" s="213"/>
      <c r="AI174" s="213"/>
      <c r="AJ174" s="213"/>
      <c r="AK174" s="213"/>
      <c r="AL174" s="213"/>
      <c r="AM174" s="213"/>
      <c r="AN174" s="213"/>
      <c r="AO174" s="213"/>
      <c r="AP174" s="213"/>
      <c r="AQ174" s="213"/>
      <c r="AR174" s="213"/>
      <c r="AS174" s="213"/>
      <c r="AT174" s="213"/>
      <c r="AU174" s="213"/>
      <c r="AV174" s="213"/>
      <c r="AW174" s="213"/>
      <c r="AX174" s="213"/>
      <c r="AY174" s="213"/>
      <c r="AZ174" s="213"/>
      <c r="BA174" s="213"/>
      <c r="BB174" s="213"/>
      <c r="BC174" s="213"/>
      <c r="BD174" s="213"/>
      <c r="BE174" s="213"/>
      <c r="BF174" s="213"/>
      <c r="BG174" s="213"/>
      <c r="BH174" s="213"/>
    </row>
    <row r="175" spans="1:60" outlineLevel="1" x14ac:dyDescent="0.25">
      <c r="A175" s="244">
        <v>81</v>
      </c>
      <c r="B175" s="245" t="s">
        <v>349</v>
      </c>
      <c r="C175" s="262" t="s">
        <v>350</v>
      </c>
      <c r="D175" s="246" t="s">
        <v>240</v>
      </c>
      <c r="E175" s="247">
        <v>128</v>
      </c>
      <c r="F175" s="248"/>
      <c r="G175" s="249">
        <f>ROUND(E175*F175,2)</f>
        <v>0</v>
      </c>
      <c r="H175" s="248"/>
      <c r="I175" s="249">
        <f>ROUND(E175*H175,2)</f>
        <v>0</v>
      </c>
      <c r="J175" s="248"/>
      <c r="K175" s="249">
        <f>ROUND(E175*J175,2)</f>
        <v>0</v>
      </c>
      <c r="L175" s="249">
        <v>21</v>
      </c>
      <c r="M175" s="249">
        <f>G175*(1+L175/100)</f>
        <v>0</v>
      </c>
      <c r="N175" s="247">
        <v>0</v>
      </c>
      <c r="O175" s="247">
        <f>ROUND(E175*N175,2)</f>
        <v>0</v>
      </c>
      <c r="P175" s="247">
        <v>0</v>
      </c>
      <c r="Q175" s="247">
        <f>ROUND(E175*P175,2)</f>
        <v>0</v>
      </c>
      <c r="R175" s="249"/>
      <c r="S175" s="249" t="s">
        <v>120</v>
      </c>
      <c r="T175" s="250" t="s">
        <v>120</v>
      </c>
      <c r="U175" s="233">
        <v>0.41</v>
      </c>
      <c r="V175" s="233">
        <f>ROUND(E175*U175,2)</f>
        <v>52.48</v>
      </c>
      <c r="W175" s="233"/>
      <c r="X175" s="233" t="s">
        <v>121</v>
      </c>
      <c r="Y175" s="213"/>
      <c r="Z175" s="213"/>
      <c r="AA175" s="213"/>
      <c r="AB175" s="213"/>
      <c r="AC175" s="213"/>
      <c r="AD175" s="213"/>
      <c r="AE175" s="213"/>
      <c r="AF175" s="213"/>
      <c r="AG175" s="213" t="s">
        <v>122</v>
      </c>
      <c r="AH175" s="213"/>
      <c r="AI175" s="213"/>
      <c r="AJ175" s="213"/>
      <c r="AK175" s="213"/>
      <c r="AL175" s="213"/>
      <c r="AM175" s="213"/>
      <c r="AN175" s="213"/>
      <c r="AO175" s="213"/>
      <c r="AP175" s="213"/>
      <c r="AQ175" s="213"/>
      <c r="AR175" s="213"/>
      <c r="AS175" s="213"/>
      <c r="AT175" s="213"/>
      <c r="AU175" s="213"/>
      <c r="AV175" s="213"/>
      <c r="AW175" s="213"/>
      <c r="AX175" s="213"/>
      <c r="AY175" s="213"/>
      <c r="AZ175" s="213"/>
      <c r="BA175" s="213"/>
      <c r="BB175" s="213"/>
      <c r="BC175" s="213"/>
      <c r="BD175" s="213"/>
      <c r="BE175" s="213"/>
      <c r="BF175" s="213"/>
      <c r="BG175" s="213"/>
      <c r="BH175" s="213"/>
    </row>
    <row r="176" spans="1:60" outlineLevel="1" x14ac:dyDescent="0.25">
      <c r="A176" s="230"/>
      <c r="B176" s="231"/>
      <c r="C176" s="263" t="s">
        <v>351</v>
      </c>
      <c r="D176" s="234"/>
      <c r="E176" s="235">
        <v>128</v>
      </c>
      <c r="F176" s="233"/>
      <c r="G176" s="233"/>
      <c r="H176" s="233"/>
      <c r="I176" s="233"/>
      <c r="J176" s="233"/>
      <c r="K176" s="233"/>
      <c r="L176" s="233"/>
      <c r="M176" s="233"/>
      <c r="N176" s="232"/>
      <c r="O176" s="232"/>
      <c r="P176" s="232"/>
      <c r="Q176" s="232"/>
      <c r="R176" s="233"/>
      <c r="S176" s="233"/>
      <c r="T176" s="233"/>
      <c r="U176" s="233"/>
      <c r="V176" s="233"/>
      <c r="W176" s="233"/>
      <c r="X176" s="233"/>
      <c r="Y176" s="213"/>
      <c r="Z176" s="213"/>
      <c r="AA176" s="213"/>
      <c r="AB176" s="213"/>
      <c r="AC176" s="213"/>
      <c r="AD176" s="213"/>
      <c r="AE176" s="213"/>
      <c r="AF176" s="213"/>
      <c r="AG176" s="213" t="s">
        <v>124</v>
      </c>
      <c r="AH176" s="213">
        <v>0</v>
      </c>
      <c r="AI176" s="213"/>
      <c r="AJ176" s="213"/>
      <c r="AK176" s="213"/>
      <c r="AL176" s="213"/>
      <c r="AM176" s="213"/>
      <c r="AN176" s="213"/>
      <c r="AO176" s="213"/>
      <c r="AP176" s="213"/>
      <c r="AQ176" s="213"/>
      <c r="AR176" s="213"/>
      <c r="AS176" s="213"/>
      <c r="AT176" s="213"/>
      <c r="AU176" s="213"/>
      <c r="AV176" s="213"/>
      <c r="AW176" s="213"/>
      <c r="AX176" s="213"/>
      <c r="AY176" s="213"/>
      <c r="AZ176" s="213"/>
      <c r="BA176" s="213"/>
      <c r="BB176" s="213"/>
      <c r="BC176" s="213"/>
      <c r="BD176" s="213"/>
      <c r="BE176" s="213"/>
      <c r="BF176" s="213"/>
      <c r="BG176" s="213"/>
      <c r="BH176" s="213"/>
    </row>
    <row r="177" spans="1:60" ht="40.799999999999997" outlineLevel="1" x14ac:dyDescent="0.25">
      <c r="A177" s="244">
        <v>82</v>
      </c>
      <c r="B177" s="245" t="s">
        <v>352</v>
      </c>
      <c r="C177" s="262" t="s">
        <v>353</v>
      </c>
      <c r="D177" s="246" t="s">
        <v>240</v>
      </c>
      <c r="E177" s="247">
        <v>23.8</v>
      </c>
      <c r="F177" s="248"/>
      <c r="G177" s="249">
        <f>ROUND(E177*F177,2)</f>
        <v>0</v>
      </c>
      <c r="H177" s="248"/>
      <c r="I177" s="249">
        <f>ROUND(E177*H177,2)</f>
        <v>0</v>
      </c>
      <c r="J177" s="248"/>
      <c r="K177" s="249">
        <f>ROUND(E177*J177,2)</f>
        <v>0</v>
      </c>
      <c r="L177" s="249">
        <v>21</v>
      </c>
      <c r="M177" s="249">
        <f>G177*(1+L177/100)</f>
        <v>0</v>
      </c>
      <c r="N177" s="247">
        <v>0</v>
      </c>
      <c r="O177" s="247">
        <f>ROUND(E177*N177,2)</f>
        <v>0</v>
      </c>
      <c r="P177" s="247">
        <v>0</v>
      </c>
      <c r="Q177" s="247">
        <f>ROUND(E177*P177,2)</f>
        <v>0</v>
      </c>
      <c r="R177" s="249"/>
      <c r="S177" s="249" t="s">
        <v>120</v>
      </c>
      <c r="T177" s="250" t="s">
        <v>129</v>
      </c>
      <c r="U177" s="233">
        <v>0.55000000000000004</v>
      </c>
      <c r="V177" s="233">
        <f>ROUND(E177*U177,2)</f>
        <v>13.09</v>
      </c>
      <c r="W177" s="233"/>
      <c r="X177" s="233" t="s">
        <v>121</v>
      </c>
      <c r="Y177" s="213"/>
      <c r="Z177" s="213"/>
      <c r="AA177" s="213"/>
      <c r="AB177" s="213"/>
      <c r="AC177" s="213"/>
      <c r="AD177" s="213"/>
      <c r="AE177" s="213"/>
      <c r="AF177" s="213"/>
      <c r="AG177" s="213" t="s">
        <v>122</v>
      </c>
      <c r="AH177" s="213"/>
      <c r="AI177" s="213"/>
      <c r="AJ177" s="213"/>
      <c r="AK177" s="213"/>
      <c r="AL177" s="213"/>
      <c r="AM177" s="213"/>
      <c r="AN177" s="213"/>
      <c r="AO177" s="213"/>
      <c r="AP177" s="213"/>
      <c r="AQ177" s="213"/>
      <c r="AR177" s="213"/>
      <c r="AS177" s="213"/>
      <c r="AT177" s="213"/>
      <c r="AU177" s="213"/>
      <c r="AV177" s="213"/>
      <c r="AW177" s="213"/>
      <c r="AX177" s="213"/>
      <c r="AY177" s="213"/>
      <c r="AZ177" s="213"/>
      <c r="BA177" s="213"/>
      <c r="BB177" s="213"/>
      <c r="BC177" s="213"/>
      <c r="BD177" s="213"/>
      <c r="BE177" s="213"/>
      <c r="BF177" s="213"/>
      <c r="BG177" s="213"/>
      <c r="BH177" s="213"/>
    </row>
    <row r="178" spans="1:60" outlineLevel="1" x14ac:dyDescent="0.25">
      <c r="A178" s="230"/>
      <c r="B178" s="231"/>
      <c r="C178" s="263" t="s">
        <v>354</v>
      </c>
      <c r="D178" s="234"/>
      <c r="E178" s="235">
        <v>22.2</v>
      </c>
      <c r="F178" s="233"/>
      <c r="G178" s="233"/>
      <c r="H178" s="233"/>
      <c r="I178" s="233"/>
      <c r="J178" s="233"/>
      <c r="K178" s="233"/>
      <c r="L178" s="233"/>
      <c r="M178" s="233"/>
      <c r="N178" s="232"/>
      <c r="O178" s="232"/>
      <c r="P178" s="232"/>
      <c r="Q178" s="232"/>
      <c r="R178" s="233"/>
      <c r="S178" s="233"/>
      <c r="T178" s="233"/>
      <c r="U178" s="233"/>
      <c r="V178" s="233"/>
      <c r="W178" s="233"/>
      <c r="X178" s="233"/>
      <c r="Y178" s="213"/>
      <c r="Z178" s="213"/>
      <c r="AA178" s="213"/>
      <c r="AB178" s="213"/>
      <c r="AC178" s="213"/>
      <c r="AD178" s="213"/>
      <c r="AE178" s="213"/>
      <c r="AF178" s="213"/>
      <c r="AG178" s="213" t="s">
        <v>124</v>
      </c>
      <c r="AH178" s="213">
        <v>0</v>
      </c>
      <c r="AI178" s="213"/>
      <c r="AJ178" s="213"/>
      <c r="AK178" s="213"/>
      <c r="AL178" s="213"/>
      <c r="AM178" s="213"/>
      <c r="AN178" s="213"/>
      <c r="AO178" s="213"/>
      <c r="AP178" s="213"/>
      <c r="AQ178" s="213"/>
      <c r="AR178" s="213"/>
      <c r="AS178" s="213"/>
      <c r="AT178" s="213"/>
      <c r="AU178" s="213"/>
      <c r="AV178" s="213"/>
      <c r="AW178" s="213"/>
      <c r="AX178" s="213"/>
      <c r="AY178" s="213"/>
      <c r="AZ178" s="213"/>
      <c r="BA178" s="213"/>
      <c r="BB178" s="213"/>
      <c r="BC178" s="213"/>
      <c r="BD178" s="213"/>
      <c r="BE178" s="213"/>
      <c r="BF178" s="213"/>
      <c r="BG178" s="213"/>
      <c r="BH178" s="213"/>
    </row>
    <row r="179" spans="1:60" outlineLevel="1" x14ac:dyDescent="0.25">
      <c r="A179" s="230"/>
      <c r="B179" s="231"/>
      <c r="C179" s="263" t="s">
        <v>355</v>
      </c>
      <c r="D179" s="234"/>
      <c r="E179" s="235">
        <v>1.6</v>
      </c>
      <c r="F179" s="233"/>
      <c r="G179" s="233"/>
      <c r="H179" s="233"/>
      <c r="I179" s="233"/>
      <c r="J179" s="233"/>
      <c r="K179" s="233"/>
      <c r="L179" s="233"/>
      <c r="M179" s="233"/>
      <c r="N179" s="232"/>
      <c r="O179" s="232"/>
      <c r="P179" s="232"/>
      <c r="Q179" s="232"/>
      <c r="R179" s="233"/>
      <c r="S179" s="233"/>
      <c r="T179" s="233"/>
      <c r="U179" s="233"/>
      <c r="V179" s="233"/>
      <c r="W179" s="233"/>
      <c r="X179" s="233"/>
      <c r="Y179" s="213"/>
      <c r="Z179" s="213"/>
      <c r="AA179" s="213"/>
      <c r="AB179" s="213"/>
      <c r="AC179" s="213"/>
      <c r="AD179" s="213"/>
      <c r="AE179" s="213"/>
      <c r="AF179" s="213"/>
      <c r="AG179" s="213" t="s">
        <v>124</v>
      </c>
      <c r="AH179" s="213">
        <v>0</v>
      </c>
      <c r="AI179" s="213"/>
      <c r="AJ179" s="213"/>
      <c r="AK179" s="213"/>
      <c r="AL179" s="213"/>
      <c r="AM179" s="213"/>
      <c r="AN179" s="213"/>
      <c r="AO179" s="213"/>
      <c r="AP179" s="213"/>
      <c r="AQ179" s="213"/>
      <c r="AR179" s="213"/>
      <c r="AS179" s="213"/>
      <c r="AT179" s="213"/>
      <c r="AU179" s="213"/>
      <c r="AV179" s="213"/>
      <c r="AW179" s="213"/>
      <c r="AX179" s="213"/>
      <c r="AY179" s="213"/>
      <c r="AZ179" s="213"/>
      <c r="BA179" s="213"/>
      <c r="BB179" s="213"/>
      <c r="BC179" s="213"/>
      <c r="BD179" s="213"/>
      <c r="BE179" s="213"/>
      <c r="BF179" s="213"/>
      <c r="BG179" s="213"/>
      <c r="BH179" s="213"/>
    </row>
    <row r="180" spans="1:60" ht="20.399999999999999" outlineLevel="1" x14ac:dyDescent="0.25">
      <c r="A180" s="251">
        <v>83</v>
      </c>
      <c r="B180" s="252" t="s">
        <v>356</v>
      </c>
      <c r="C180" s="264" t="s">
        <v>357</v>
      </c>
      <c r="D180" s="253" t="s">
        <v>227</v>
      </c>
      <c r="E180" s="254">
        <v>122</v>
      </c>
      <c r="F180" s="255"/>
      <c r="G180" s="256">
        <f>ROUND(E180*F180,2)</f>
        <v>0</v>
      </c>
      <c r="H180" s="255"/>
      <c r="I180" s="256">
        <f>ROUND(E180*H180,2)</f>
        <v>0</v>
      </c>
      <c r="J180" s="255"/>
      <c r="K180" s="256">
        <f>ROUND(E180*J180,2)</f>
        <v>0</v>
      </c>
      <c r="L180" s="256">
        <v>21</v>
      </c>
      <c r="M180" s="256">
        <f>G180*(1+L180/100)</f>
        <v>0</v>
      </c>
      <c r="N180" s="254">
        <v>0</v>
      </c>
      <c r="O180" s="254">
        <f>ROUND(E180*N180,2)</f>
        <v>0</v>
      </c>
      <c r="P180" s="254">
        <v>0</v>
      </c>
      <c r="Q180" s="254">
        <f>ROUND(E180*P180,2)</f>
        <v>0</v>
      </c>
      <c r="R180" s="256"/>
      <c r="S180" s="256" t="s">
        <v>165</v>
      </c>
      <c r="T180" s="257" t="s">
        <v>358</v>
      </c>
      <c r="U180" s="233">
        <v>0</v>
      </c>
      <c r="V180" s="233">
        <f>ROUND(E180*U180,2)</f>
        <v>0</v>
      </c>
      <c r="W180" s="233"/>
      <c r="X180" s="233" t="s">
        <v>121</v>
      </c>
      <c r="Y180" s="213"/>
      <c r="Z180" s="213"/>
      <c r="AA180" s="213"/>
      <c r="AB180" s="213"/>
      <c r="AC180" s="213"/>
      <c r="AD180" s="213"/>
      <c r="AE180" s="213"/>
      <c r="AF180" s="213"/>
      <c r="AG180" s="213" t="s">
        <v>122</v>
      </c>
      <c r="AH180" s="213"/>
      <c r="AI180" s="213"/>
      <c r="AJ180" s="213"/>
      <c r="AK180" s="213"/>
      <c r="AL180" s="213"/>
      <c r="AM180" s="213"/>
      <c r="AN180" s="213"/>
      <c r="AO180" s="213"/>
      <c r="AP180" s="213"/>
      <c r="AQ180" s="213"/>
      <c r="AR180" s="213"/>
      <c r="AS180" s="213"/>
      <c r="AT180" s="213"/>
      <c r="AU180" s="213"/>
      <c r="AV180" s="213"/>
      <c r="AW180" s="213"/>
      <c r="AX180" s="213"/>
      <c r="AY180" s="213"/>
      <c r="AZ180" s="213"/>
      <c r="BA180" s="213"/>
      <c r="BB180" s="213"/>
      <c r="BC180" s="213"/>
      <c r="BD180" s="213"/>
      <c r="BE180" s="213"/>
      <c r="BF180" s="213"/>
      <c r="BG180" s="213"/>
      <c r="BH180" s="213"/>
    </row>
    <row r="181" spans="1:60" ht="40.799999999999997" outlineLevel="1" x14ac:dyDescent="0.25">
      <c r="A181" s="251">
        <v>84</v>
      </c>
      <c r="B181" s="252" t="s">
        <v>359</v>
      </c>
      <c r="C181" s="264" t="s">
        <v>360</v>
      </c>
      <c r="D181" s="253" t="s">
        <v>119</v>
      </c>
      <c r="E181" s="254">
        <v>64</v>
      </c>
      <c r="F181" s="255"/>
      <c r="G181" s="256">
        <f>ROUND(E181*F181,2)</f>
        <v>0</v>
      </c>
      <c r="H181" s="255"/>
      <c r="I181" s="256">
        <f>ROUND(E181*H181,2)</f>
        <v>0</v>
      </c>
      <c r="J181" s="255"/>
      <c r="K181" s="256">
        <f>ROUND(E181*J181,2)</f>
        <v>0</v>
      </c>
      <c r="L181" s="256">
        <v>21</v>
      </c>
      <c r="M181" s="256">
        <f>G181*(1+L181/100)</f>
        <v>0</v>
      </c>
      <c r="N181" s="254">
        <v>1.04E-2</v>
      </c>
      <c r="O181" s="254">
        <f>ROUND(E181*N181,2)</f>
        <v>0.67</v>
      </c>
      <c r="P181" s="254">
        <v>0</v>
      </c>
      <c r="Q181" s="254">
        <f>ROUND(E181*P181,2)</f>
        <v>0</v>
      </c>
      <c r="R181" s="256"/>
      <c r="S181" s="256" t="s">
        <v>165</v>
      </c>
      <c r="T181" s="257" t="s">
        <v>129</v>
      </c>
      <c r="U181" s="233">
        <v>0</v>
      </c>
      <c r="V181" s="233">
        <f>ROUND(E181*U181,2)</f>
        <v>0</v>
      </c>
      <c r="W181" s="233"/>
      <c r="X181" s="233" t="s">
        <v>196</v>
      </c>
      <c r="Y181" s="213"/>
      <c r="Z181" s="213"/>
      <c r="AA181" s="213"/>
      <c r="AB181" s="213"/>
      <c r="AC181" s="213"/>
      <c r="AD181" s="213"/>
      <c r="AE181" s="213"/>
      <c r="AF181" s="213"/>
      <c r="AG181" s="213" t="s">
        <v>197</v>
      </c>
      <c r="AH181" s="213"/>
      <c r="AI181" s="213"/>
      <c r="AJ181" s="213"/>
      <c r="AK181" s="213"/>
      <c r="AL181" s="213"/>
      <c r="AM181" s="213"/>
      <c r="AN181" s="213"/>
      <c r="AO181" s="213"/>
      <c r="AP181" s="213"/>
      <c r="AQ181" s="213"/>
      <c r="AR181" s="213"/>
      <c r="AS181" s="213"/>
      <c r="AT181" s="213"/>
      <c r="AU181" s="213"/>
      <c r="AV181" s="213"/>
      <c r="AW181" s="213"/>
      <c r="AX181" s="213"/>
      <c r="AY181" s="213"/>
      <c r="AZ181" s="213"/>
      <c r="BA181" s="213"/>
      <c r="BB181" s="213"/>
      <c r="BC181" s="213"/>
      <c r="BD181" s="213"/>
      <c r="BE181" s="213"/>
      <c r="BF181" s="213"/>
      <c r="BG181" s="213"/>
      <c r="BH181" s="213"/>
    </row>
    <row r="182" spans="1:60" ht="30.6" outlineLevel="1" x14ac:dyDescent="0.25">
      <c r="A182" s="251">
        <v>85</v>
      </c>
      <c r="B182" s="252" t="s">
        <v>361</v>
      </c>
      <c r="C182" s="264" t="s">
        <v>362</v>
      </c>
      <c r="D182" s="253" t="s">
        <v>119</v>
      </c>
      <c r="E182" s="254">
        <v>1</v>
      </c>
      <c r="F182" s="255"/>
      <c r="G182" s="256">
        <f>ROUND(E182*F182,2)</f>
        <v>0</v>
      </c>
      <c r="H182" s="255"/>
      <c r="I182" s="256">
        <f>ROUND(E182*H182,2)</f>
        <v>0</v>
      </c>
      <c r="J182" s="255"/>
      <c r="K182" s="256">
        <f>ROUND(E182*J182,2)</f>
        <v>0</v>
      </c>
      <c r="L182" s="256">
        <v>21</v>
      </c>
      <c r="M182" s="256">
        <f>G182*(1+L182/100)</f>
        <v>0</v>
      </c>
      <c r="N182" s="254">
        <v>5.1999999999999998E-2</v>
      </c>
      <c r="O182" s="254">
        <f>ROUND(E182*N182,2)</f>
        <v>0.05</v>
      </c>
      <c r="P182" s="254">
        <v>0</v>
      </c>
      <c r="Q182" s="254">
        <f>ROUND(E182*P182,2)</f>
        <v>0</v>
      </c>
      <c r="R182" s="256" t="s">
        <v>195</v>
      </c>
      <c r="S182" s="256" t="s">
        <v>120</v>
      </c>
      <c r="T182" s="257" t="s">
        <v>120</v>
      </c>
      <c r="U182" s="233">
        <v>0</v>
      </c>
      <c r="V182" s="233">
        <f>ROUND(E182*U182,2)</f>
        <v>0</v>
      </c>
      <c r="W182" s="233"/>
      <c r="X182" s="233" t="s">
        <v>196</v>
      </c>
      <c r="Y182" s="213"/>
      <c r="Z182" s="213"/>
      <c r="AA182" s="213"/>
      <c r="AB182" s="213"/>
      <c r="AC182" s="213"/>
      <c r="AD182" s="213"/>
      <c r="AE182" s="213"/>
      <c r="AF182" s="213"/>
      <c r="AG182" s="213" t="s">
        <v>197</v>
      </c>
      <c r="AH182" s="213"/>
      <c r="AI182" s="213"/>
      <c r="AJ182" s="213"/>
      <c r="AK182" s="213"/>
      <c r="AL182" s="213"/>
      <c r="AM182" s="213"/>
      <c r="AN182" s="213"/>
      <c r="AO182" s="213"/>
      <c r="AP182" s="213"/>
      <c r="AQ182" s="213"/>
      <c r="AR182" s="213"/>
      <c r="AS182" s="213"/>
      <c r="AT182" s="213"/>
      <c r="AU182" s="213"/>
      <c r="AV182" s="213"/>
      <c r="AW182" s="213"/>
      <c r="AX182" s="213"/>
      <c r="AY182" s="213"/>
      <c r="AZ182" s="213"/>
      <c r="BA182" s="213"/>
      <c r="BB182" s="213"/>
      <c r="BC182" s="213"/>
      <c r="BD182" s="213"/>
      <c r="BE182" s="213"/>
      <c r="BF182" s="213"/>
      <c r="BG182" s="213"/>
      <c r="BH182" s="213"/>
    </row>
    <row r="183" spans="1:60" outlineLevel="1" x14ac:dyDescent="0.25">
      <c r="A183" s="251">
        <v>86</v>
      </c>
      <c r="B183" s="252" t="s">
        <v>363</v>
      </c>
      <c r="C183" s="264" t="s">
        <v>364</v>
      </c>
      <c r="D183" s="253" t="s">
        <v>218</v>
      </c>
      <c r="E183" s="254">
        <v>0.71784999999999999</v>
      </c>
      <c r="F183" s="255"/>
      <c r="G183" s="256">
        <f>ROUND(E183*F183,2)</f>
        <v>0</v>
      </c>
      <c r="H183" s="255"/>
      <c r="I183" s="256">
        <f>ROUND(E183*H183,2)</f>
        <v>0</v>
      </c>
      <c r="J183" s="255"/>
      <c r="K183" s="256">
        <f>ROUND(E183*J183,2)</f>
        <v>0</v>
      </c>
      <c r="L183" s="256">
        <v>21</v>
      </c>
      <c r="M183" s="256">
        <f>G183*(1+L183/100)</f>
        <v>0</v>
      </c>
      <c r="N183" s="254">
        <v>0</v>
      </c>
      <c r="O183" s="254">
        <f>ROUND(E183*N183,2)</f>
        <v>0</v>
      </c>
      <c r="P183" s="254">
        <v>0</v>
      </c>
      <c r="Q183" s="254">
        <f>ROUND(E183*P183,2)</f>
        <v>0</v>
      </c>
      <c r="R183" s="256"/>
      <c r="S183" s="256" t="s">
        <v>120</v>
      </c>
      <c r="T183" s="257" t="s">
        <v>120</v>
      </c>
      <c r="U183" s="233">
        <v>3.327</v>
      </c>
      <c r="V183" s="233">
        <f>ROUND(E183*U183,2)</f>
        <v>2.39</v>
      </c>
      <c r="W183" s="233"/>
      <c r="X183" s="233" t="s">
        <v>334</v>
      </c>
      <c r="Y183" s="213"/>
      <c r="Z183" s="213"/>
      <c r="AA183" s="213"/>
      <c r="AB183" s="213"/>
      <c r="AC183" s="213"/>
      <c r="AD183" s="213"/>
      <c r="AE183" s="213"/>
      <c r="AF183" s="213"/>
      <c r="AG183" s="213" t="s">
        <v>335</v>
      </c>
      <c r="AH183" s="213"/>
      <c r="AI183" s="213"/>
      <c r="AJ183" s="213"/>
      <c r="AK183" s="213"/>
      <c r="AL183" s="213"/>
      <c r="AM183" s="213"/>
      <c r="AN183" s="213"/>
      <c r="AO183" s="213"/>
      <c r="AP183" s="213"/>
      <c r="AQ183" s="213"/>
      <c r="AR183" s="213"/>
      <c r="AS183" s="213"/>
      <c r="AT183" s="213"/>
      <c r="AU183" s="213"/>
      <c r="AV183" s="213"/>
      <c r="AW183" s="213"/>
      <c r="AX183" s="213"/>
      <c r="AY183" s="213"/>
      <c r="AZ183" s="213"/>
      <c r="BA183" s="213"/>
      <c r="BB183" s="213"/>
      <c r="BC183" s="213"/>
      <c r="BD183" s="213"/>
      <c r="BE183" s="213"/>
      <c r="BF183" s="213"/>
      <c r="BG183" s="213"/>
      <c r="BH183" s="213"/>
    </row>
    <row r="184" spans="1:60" x14ac:dyDescent="0.25">
      <c r="A184" s="237" t="s">
        <v>115</v>
      </c>
      <c r="B184" s="238" t="s">
        <v>88</v>
      </c>
      <c r="C184" s="261" t="s">
        <v>29</v>
      </c>
      <c r="D184" s="239"/>
      <c r="E184" s="240"/>
      <c r="F184" s="241"/>
      <c r="G184" s="241">
        <f>SUMIF(AG185:AG210,"&lt;&gt;NOR",G185:G210)</f>
        <v>0</v>
      </c>
      <c r="H184" s="241"/>
      <c r="I184" s="241">
        <f>SUM(I185:I210)</f>
        <v>0</v>
      </c>
      <c r="J184" s="241"/>
      <c r="K184" s="241">
        <f>SUM(K185:K210)</f>
        <v>0</v>
      </c>
      <c r="L184" s="241"/>
      <c r="M184" s="241">
        <f>SUM(M185:M210)</f>
        <v>0</v>
      </c>
      <c r="N184" s="240"/>
      <c r="O184" s="240">
        <f>SUM(O185:O210)</f>
        <v>0</v>
      </c>
      <c r="P184" s="240"/>
      <c r="Q184" s="240">
        <f>SUM(Q185:Q210)</f>
        <v>0</v>
      </c>
      <c r="R184" s="241"/>
      <c r="S184" s="241"/>
      <c r="T184" s="242"/>
      <c r="U184" s="236"/>
      <c r="V184" s="236">
        <f>SUM(V185:V210)</f>
        <v>0</v>
      </c>
      <c r="W184" s="236"/>
      <c r="X184" s="236"/>
      <c r="AG184" t="s">
        <v>116</v>
      </c>
    </row>
    <row r="185" spans="1:60" outlineLevel="1" x14ac:dyDescent="0.25">
      <c r="A185" s="244">
        <v>87</v>
      </c>
      <c r="B185" s="245" t="s">
        <v>365</v>
      </c>
      <c r="C185" s="262" t="s">
        <v>366</v>
      </c>
      <c r="D185" s="246" t="s">
        <v>367</v>
      </c>
      <c r="E185" s="247">
        <v>1</v>
      </c>
      <c r="F185" s="248"/>
      <c r="G185" s="249">
        <f>ROUND(E185*F185,2)</f>
        <v>0</v>
      </c>
      <c r="H185" s="248"/>
      <c r="I185" s="249">
        <f>ROUND(E185*H185,2)</f>
        <v>0</v>
      </c>
      <c r="J185" s="248"/>
      <c r="K185" s="249">
        <f>ROUND(E185*J185,2)</f>
        <v>0</v>
      </c>
      <c r="L185" s="249">
        <v>21</v>
      </c>
      <c r="M185" s="249">
        <f>G185*(1+L185/100)</f>
        <v>0</v>
      </c>
      <c r="N185" s="247">
        <v>0</v>
      </c>
      <c r="O185" s="247">
        <f>ROUND(E185*N185,2)</f>
        <v>0</v>
      </c>
      <c r="P185" s="247">
        <v>0</v>
      </c>
      <c r="Q185" s="247">
        <f>ROUND(E185*P185,2)</f>
        <v>0</v>
      </c>
      <c r="R185" s="249"/>
      <c r="S185" s="249" t="s">
        <v>120</v>
      </c>
      <c r="T185" s="250" t="s">
        <v>129</v>
      </c>
      <c r="U185" s="233">
        <v>0</v>
      </c>
      <c r="V185" s="233">
        <f>ROUND(E185*U185,2)</f>
        <v>0</v>
      </c>
      <c r="W185" s="233"/>
      <c r="X185" s="233" t="s">
        <v>368</v>
      </c>
      <c r="Y185" s="213"/>
      <c r="Z185" s="213"/>
      <c r="AA185" s="213"/>
      <c r="AB185" s="213"/>
      <c r="AC185" s="213"/>
      <c r="AD185" s="213"/>
      <c r="AE185" s="213"/>
      <c r="AF185" s="213"/>
      <c r="AG185" s="213" t="s">
        <v>369</v>
      </c>
      <c r="AH185" s="213"/>
      <c r="AI185" s="213"/>
      <c r="AJ185" s="213"/>
      <c r="AK185" s="213"/>
      <c r="AL185" s="213"/>
      <c r="AM185" s="213"/>
      <c r="AN185" s="213"/>
      <c r="AO185" s="213"/>
      <c r="AP185" s="213"/>
      <c r="AQ185" s="213"/>
      <c r="AR185" s="213"/>
      <c r="AS185" s="213"/>
      <c r="AT185" s="213"/>
      <c r="AU185" s="213"/>
      <c r="AV185" s="213"/>
      <c r="AW185" s="213"/>
      <c r="AX185" s="213"/>
      <c r="AY185" s="213"/>
      <c r="AZ185" s="213"/>
      <c r="BA185" s="213"/>
      <c r="BB185" s="213"/>
      <c r="BC185" s="213"/>
      <c r="BD185" s="213"/>
      <c r="BE185" s="213"/>
      <c r="BF185" s="213"/>
      <c r="BG185" s="213"/>
      <c r="BH185" s="213"/>
    </row>
    <row r="186" spans="1:60" outlineLevel="1" x14ac:dyDescent="0.25">
      <c r="A186" s="230"/>
      <c r="B186" s="231"/>
      <c r="C186" s="265" t="s">
        <v>370</v>
      </c>
      <c r="D186" s="258"/>
      <c r="E186" s="258"/>
      <c r="F186" s="258"/>
      <c r="G186" s="258"/>
      <c r="H186" s="233"/>
      <c r="I186" s="233"/>
      <c r="J186" s="233"/>
      <c r="K186" s="233"/>
      <c r="L186" s="233"/>
      <c r="M186" s="233"/>
      <c r="N186" s="232"/>
      <c r="O186" s="232"/>
      <c r="P186" s="232"/>
      <c r="Q186" s="232"/>
      <c r="R186" s="233"/>
      <c r="S186" s="233"/>
      <c r="T186" s="233"/>
      <c r="U186" s="233"/>
      <c r="V186" s="233"/>
      <c r="W186" s="233"/>
      <c r="X186" s="233"/>
      <c r="Y186" s="213"/>
      <c r="Z186" s="213"/>
      <c r="AA186" s="213"/>
      <c r="AB186" s="213"/>
      <c r="AC186" s="213"/>
      <c r="AD186" s="213"/>
      <c r="AE186" s="213"/>
      <c r="AF186" s="213"/>
      <c r="AG186" s="213" t="s">
        <v>157</v>
      </c>
      <c r="AH186" s="213"/>
      <c r="AI186" s="213"/>
      <c r="AJ186" s="213"/>
      <c r="AK186" s="213"/>
      <c r="AL186" s="213"/>
      <c r="AM186" s="213"/>
      <c r="AN186" s="213"/>
      <c r="AO186" s="213"/>
      <c r="AP186" s="213"/>
      <c r="AQ186" s="213"/>
      <c r="AR186" s="213"/>
      <c r="AS186" s="213"/>
      <c r="AT186" s="213"/>
      <c r="AU186" s="213"/>
      <c r="AV186" s="213"/>
      <c r="AW186" s="213"/>
      <c r="AX186" s="213"/>
      <c r="AY186" s="213"/>
      <c r="AZ186" s="213"/>
      <c r="BA186" s="259" t="str">
        <f>C186</f>
        <v>Zaměření a vytýčení stávajících inženýrských sítí v místě stavby z hlediska jejich ochrany při provádění stavby.</v>
      </c>
      <c r="BB186" s="213"/>
      <c r="BC186" s="213"/>
      <c r="BD186" s="213"/>
      <c r="BE186" s="213"/>
      <c r="BF186" s="213"/>
      <c r="BG186" s="213"/>
      <c r="BH186" s="213"/>
    </row>
    <row r="187" spans="1:60" outlineLevel="1" x14ac:dyDescent="0.25">
      <c r="A187" s="244">
        <v>88</v>
      </c>
      <c r="B187" s="245" t="s">
        <v>371</v>
      </c>
      <c r="C187" s="262" t="s">
        <v>372</v>
      </c>
      <c r="D187" s="246" t="s">
        <v>367</v>
      </c>
      <c r="E187" s="247">
        <v>1</v>
      </c>
      <c r="F187" s="248"/>
      <c r="G187" s="249">
        <f>ROUND(E187*F187,2)</f>
        <v>0</v>
      </c>
      <c r="H187" s="248"/>
      <c r="I187" s="249">
        <f>ROUND(E187*H187,2)</f>
        <v>0</v>
      </c>
      <c r="J187" s="248"/>
      <c r="K187" s="249">
        <f>ROUND(E187*J187,2)</f>
        <v>0</v>
      </c>
      <c r="L187" s="249">
        <v>21</v>
      </c>
      <c r="M187" s="249">
        <f>G187*(1+L187/100)</f>
        <v>0</v>
      </c>
      <c r="N187" s="247">
        <v>0</v>
      </c>
      <c r="O187" s="247">
        <f>ROUND(E187*N187,2)</f>
        <v>0</v>
      </c>
      <c r="P187" s="247">
        <v>0</v>
      </c>
      <c r="Q187" s="247">
        <f>ROUND(E187*P187,2)</f>
        <v>0</v>
      </c>
      <c r="R187" s="249"/>
      <c r="S187" s="249" t="s">
        <v>120</v>
      </c>
      <c r="T187" s="250" t="s">
        <v>129</v>
      </c>
      <c r="U187" s="233">
        <v>0</v>
      </c>
      <c r="V187" s="233">
        <f>ROUND(E187*U187,2)</f>
        <v>0</v>
      </c>
      <c r="W187" s="233"/>
      <c r="X187" s="233" t="s">
        <v>368</v>
      </c>
      <c r="Y187" s="213"/>
      <c r="Z187" s="213"/>
      <c r="AA187" s="213"/>
      <c r="AB187" s="213"/>
      <c r="AC187" s="213"/>
      <c r="AD187" s="213"/>
      <c r="AE187" s="213"/>
      <c r="AF187" s="213"/>
      <c r="AG187" s="213" t="s">
        <v>369</v>
      </c>
      <c r="AH187" s="213"/>
      <c r="AI187" s="213"/>
      <c r="AJ187" s="213"/>
      <c r="AK187" s="213"/>
      <c r="AL187" s="213"/>
      <c r="AM187" s="213"/>
      <c r="AN187" s="213"/>
      <c r="AO187" s="213"/>
      <c r="AP187" s="213"/>
      <c r="AQ187" s="213"/>
      <c r="AR187" s="213"/>
      <c r="AS187" s="213"/>
      <c r="AT187" s="213"/>
      <c r="AU187" s="213"/>
      <c r="AV187" s="213"/>
      <c r="AW187" s="213"/>
      <c r="AX187" s="213"/>
      <c r="AY187" s="213"/>
      <c r="AZ187" s="213"/>
      <c r="BA187" s="213"/>
      <c r="BB187" s="213"/>
      <c r="BC187" s="213"/>
      <c r="BD187" s="213"/>
      <c r="BE187" s="213"/>
      <c r="BF187" s="213"/>
      <c r="BG187" s="213"/>
      <c r="BH187" s="213"/>
    </row>
    <row r="188" spans="1:60" outlineLevel="1" x14ac:dyDescent="0.25">
      <c r="A188" s="230"/>
      <c r="B188" s="231"/>
      <c r="C188" s="265" t="s">
        <v>373</v>
      </c>
      <c r="D188" s="258"/>
      <c r="E188" s="258"/>
      <c r="F188" s="258"/>
      <c r="G188" s="258"/>
      <c r="H188" s="233"/>
      <c r="I188" s="233"/>
      <c r="J188" s="233"/>
      <c r="K188" s="233"/>
      <c r="L188" s="233"/>
      <c r="M188" s="233"/>
      <c r="N188" s="232"/>
      <c r="O188" s="232"/>
      <c r="P188" s="232"/>
      <c r="Q188" s="232"/>
      <c r="R188" s="233"/>
      <c r="S188" s="233"/>
      <c r="T188" s="233"/>
      <c r="U188" s="233"/>
      <c r="V188" s="233"/>
      <c r="W188" s="233"/>
      <c r="X188" s="233"/>
      <c r="Y188" s="213"/>
      <c r="Z188" s="213"/>
      <c r="AA188" s="213"/>
      <c r="AB188" s="213"/>
      <c r="AC188" s="213"/>
      <c r="AD188" s="213"/>
      <c r="AE188" s="213"/>
      <c r="AF188" s="213"/>
      <c r="AG188" s="213" t="s">
        <v>157</v>
      </c>
      <c r="AH188" s="213"/>
      <c r="AI188" s="213"/>
      <c r="AJ188" s="213"/>
      <c r="AK188" s="213"/>
      <c r="AL188" s="213"/>
      <c r="AM188" s="213"/>
      <c r="AN188" s="213"/>
      <c r="AO188" s="213"/>
      <c r="AP188" s="213"/>
      <c r="AQ188" s="213"/>
      <c r="AR188" s="213"/>
      <c r="AS188" s="213"/>
      <c r="AT188" s="213"/>
      <c r="AU188" s="213"/>
      <c r="AV188" s="213"/>
      <c r="AW188" s="213"/>
      <c r="AX188" s="213"/>
      <c r="AY188" s="213"/>
      <c r="AZ188" s="213"/>
      <c r="BA188" s="213"/>
      <c r="BB188" s="213"/>
      <c r="BC188" s="213"/>
      <c r="BD188" s="213"/>
      <c r="BE188" s="213"/>
      <c r="BF188" s="213"/>
      <c r="BG188" s="213"/>
      <c r="BH188" s="213"/>
    </row>
    <row r="189" spans="1:60" ht="21" outlineLevel="1" x14ac:dyDescent="0.25">
      <c r="A189" s="230"/>
      <c r="B189" s="231"/>
      <c r="C189" s="266" t="s">
        <v>374</v>
      </c>
      <c r="D189" s="260"/>
      <c r="E189" s="260"/>
      <c r="F189" s="260"/>
      <c r="G189" s="260"/>
      <c r="H189" s="233"/>
      <c r="I189" s="233"/>
      <c r="J189" s="233"/>
      <c r="K189" s="233"/>
      <c r="L189" s="233"/>
      <c r="M189" s="233"/>
      <c r="N189" s="232"/>
      <c r="O189" s="232"/>
      <c r="P189" s="232"/>
      <c r="Q189" s="232"/>
      <c r="R189" s="233"/>
      <c r="S189" s="233"/>
      <c r="T189" s="233"/>
      <c r="U189" s="233"/>
      <c r="V189" s="233"/>
      <c r="W189" s="233"/>
      <c r="X189" s="233"/>
      <c r="Y189" s="213"/>
      <c r="Z189" s="213"/>
      <c r="AA189" s="213"/>
      <c r="AB189" s="213"/>
      <c r="AC189" s="213"/>
      <c r="AD189" s="213"/>
      <c r="AE189" s="213"/>
      <c r="AF189" s="213"/>
      <c r="AG189" s="213" t="s">
        <v>157</v>
      </c>
      <c r="AH189" s="213"/>
      <c r="AI189" s="213"/>
      <c r="AJ189" s="213"/>
      <c r="AK189" s="213"/>
      <c r="AL189" s="213"/>
      <c r="AM189" s="213"/>
      <c r="AN189" s="213"/>
      <c r="AO189" s="213"/>
      <c r="AP189" s="213"/>
      <c r="AQ189" s="213"/>
      <c r="AR189" s="213"/>
      <c r="AS189" s="213"/>
      <c r="AT189" s="213"/>
      <c r="AU189" s="213"/>
      <c r="AV189" s="213"/>
      <c r="AW189" s="213"/>
      <c r="AX189" s="213"/>
      <c r="AY189" s="213"/>
      <c r="AZ189" s="213"/>
      <c r="BA189" s="259" t="str">
        <f>C189</f>
        <v>Opotřebení a údržba nebo pronájem sociálního zařízení – umývárny, toalety, šatny. Opotřebení nebo pronájem dočasného oplocení staveniště.</v>
      </c>
      <c r="BB189" s="213"/>
      <c r="BC189" s="213"/>
      <c r="BD189" s="213"/>
      <c r="BE189" s="213"/>
      <c r="BF189" s="213"/>
      <c r="BG189" s="213"/>
      <c r="BH189" s="213"/>
    </row>
    <row r="190" spans="1:60" outlineLevel="1" x14ac:dyDescent="0.25">
      <c r="A190" s="230"/>
      <c r="B190" s="231"/>
      <c r="C190" s="266" t="s">
        <v>375</v>
      </c>
      <c r="D190" s="260"/>
      <c r="E190" s="260"/>
      <c r="F190" s="260"/>
      <c r="G190" s="260"/>
      <c r="H190" s="233"/>
      <c r="I190" s="233"/>
      <c r="J190" s="233"/>
      <c r="K190" s="233"/>
      <c r="L190" s="233"/>
      <c r="M190" s="233"/>
      <c r="N190" s="232"/>
      <c r="O190" s="232"/>
      <c r="P190" s="232"/>
      <c r="Q190" s="232"/>
      <c r="R190" s="233"/>
      <c r="S190" s="233"/>
      <c r="T190" s="233"/>
      <c r="U190" s="233"/>
      <c r="V190" s="233"/>
      <c r="W190" s="233"/>
      <c r="X190" s="233"/>
      <c r="Y190" s="213"/>
      <c r="Z190" s="213"/>
      <c r="AA190" s="213"/>
      <c r="AB190" s="213"/>
      <c r="AC190" s="213"/>
      <c r="AD190" s="213"/>
      <c r="AE190" s="213"/>
      <c r="AF190" s="213"/>
      <c r="AG190" s="213" t="s">
        <v>157</v>
      </c>
      <c r="AH190" s="213"/>
      <c r="AI190" s="213"/>
      <c r="AJ190" s="213"/>
      <c r="AK190" s="213"/>
      <c r="AL190" s="213"/>
      <c r="AM190" s="213"/>
      <c r="AN190" s="213"/>
      <c r="AO190" s="213"/>
      <c r="AP190" s="213"/>
      <c r="AQ190" s="213"/>
      <c r="AR190" s="213"/>
      <c r="AS190" s="213"/>
      <c r="AT190" s="213"/>
      <c r="AU190" s="213"/>
      <c r="AV190" s="213"/>
      <c r="AW190" s="213"/>
      <c r="AX190" s="213"/>
      <c r="AY190" s="213"/>
      <c r="AZ190" s="213"/>
      <c r="BA190" s="213"/>
      <c r="BB190" s="213"/>
      <c r="BC190" s="213"/>
      <c r="BD190" s="213"/>
      <c r="BE190" s="213"/>
      <c r="BF190" s="213"/>
      <c r="BG190" s="213"/>
      <c r="BH190" s="213"/>
    </row>
    <row r="191" spans="1:60" ht="21" outlineLevel="1" x14ac:dyDescent="0.25">
      <c r="A191" s="230"/>
      <c r="B191" s="231"/>
      <c r="C191" s="266" t="s">
        <v>376</v>
      </c>
      <c r="D191" s="260"/>
      <c r="E191" s="260"/>
      <c r="F191" s="260"/>
      <c r="G191" s="260"/>
      <c r="H191" s="233"/>
      <c r="I191" s="233"/>
      <c r="J191" s="233"/>
      <c r="K191" s="233"/>
      <c r="L191" s="233"/>
      <c r="M191" s="233"/>
      <c r="N191" s="232"/>
      <c r="O191" s="232"/>
      <c r="P191" s="232"/>
      <c r="Q191" s="232"/>
      <c r="R191" s="233"/>
      <c r="S191" s="233"/>
      <c r="T191" s="233"/>
      <c r="U191" s="233"/>
      <c r="V191" s="233"/>
      <c r="W191" s="233"/>
      <c r="X191" s="233"/>
      <c r="Y191" s="213"/>
      <c r="Z191" s="213"/>
      <c r="AA191" s="213"/>
      <c r="AB191" s="213"/>
      <c r="AC191" s="213"/>
      <c r="AD191" s="213"/>
      <c r="AE191" s="213"/>
      <c r="AF191" s="213"/>
      <c r="AG191" s="213" t="s">
        <v>157</v>
      </c>
      <c r="AH191" s="213"/>
      <c r="AI191" s="213"/>
      <c r="AJ191" s="213"/>
      <c r="AK191" s="213"/>
      <c r="AL191" s="213"/>
      <c r="AM191" s="213"/>
      <c r="AN191" s="213"/>
      <c r="AO191" s="213"/>
      <c r="AP191" s="213"/>
      <c r="AQ191" s="213"/>
      <c r="AR191" s="213"/>
      <c r="AS191" s="213"/>
      <c r="AT191" s="213"/>
      <c r="AU191" s="213"/>
      <c r="AV191" s="213"/>
      <c r="AW191" s="213"/>
      <c r="AX191" s="213"/>
      <c r="AY191" s="213"/>
      <c r="AZ191" s="213"/>
      <c r="BA191" s="259" t="str">
        <f>C191</f>
        <v>Spotřeba vody a elektrické energie pro potřebu sociálních zařízení a kanceláří stavby. Pronájem, opotřebení a spotřeba pohonných hmot náhradního zdroje elektrické energie.</v>
      </c>
      <c r="BB191" s="213"/>
      <c r="BC191" s="213"/>
      <c r="BD191" s="213"/>
      <c r="BE191" s="213"/>
      <c r="BF191" s="213"/>
      <c r="BG191" s="213"/>
      <c r="BH191" s="213"/>
    </row>
    <row r="192" spans="1:60" outlineLevel="1" x14ac:dyDescent="0.25">
      <c r="A192" s="230"/>
      <c r="B192" s="231"/>
      <c r="C192" s="266" t="s">
        <v>377</v>
      </c>
      <c r="D192" s="260"/>
      <c r="E192" s="260"/>
      <c r="F192" s="260"/>
      <c r="G192" s="260"/>
      <c r="H192" s="233"/>
      <c r="I192" s="233"/>
      <c r="J192" s="233"/>
      <c r="K192" s="233"/>
      <c r="L192" s="233"/>
      <c r="M192" s="233"/>
      <c r="N192" s="232"/>
      <c r="O192" s="232"/>
      <c r="P192" s="232"/>
      <c r="Q192" s="232"/>
      <c r="R192" s="233"/>
      <c r="S192" s="233"/>
      <c r="T192" s="233"/>
      <c r="U192" s="233"/>
      <c r="V192" s="233"/>
      <c r="W192" s="233"/>
      <c r="X192" s="233"/>
      <c r="Y192" s="213"/>
      <c r="Z192" s="213"/>
      <c r="AA192" s="213"/>
      <c r="AB192" s="213"/>
      <c r="AC192" s="213"/>
      <c r="AD192" s="213"/>
      <c r="AE192" s="213"/>
      <c r="AF192" s="213"/>
      <c r="AG192" s="213" t="s">
        <v>157</v>
      </c>
      <c r="AH192" s="213"/>
      <c r="AI192" s="213"/>
      <c r="AJ192" s="213"/>
      <c r="AK192" s="213"/>
      <c r="AL192" s="213"/>
      <c r="AM192" s="213"/>
      <c r="AN192" s="213"/>
      <c r="AO192" s="213"/>
      <c r="AP192" s="213"/>
      <c r="AQ192" s="213"/>
      <c r="AR192" s="213"/>
      <c r="AS192" s="213"/>
      <c r="AT192" s="213"/>
      <c r="AU192" s="213"/>
      <c r="AV192" s="213"/>
      <c r="AW192" s="213"/>
      <c r="AX192" s="213"/>
      <c r="AY192" s="213"/>
      <c r="AZ192" s="213"/>
      <c r="BA192" s="213"/>
      <c r="BB192" s="213"/>
      <c r="BC192" s="213"/>
      <c r="BD192" s="213"/>
      <c r="BE192" s="213"/>
      <c r="BF192" s="213"/>
      <c r="BG192" s="213"/>
      <c r="BH192" s="213"/>
    </row>
    <row r="193" spans="1:60" outlineLevel="1" x14ac:dyDescent="0.25">
      <c r="A193" s="244">
        <v>89</v>
      </c>
      <c r="B193" s="245" t="s">
        <v>378</v>
      </c>
      <c r="C193" s="262" t="s">
        <v>379</v>
      </c>
      <c r="D193" s="246" t="s">
        <v>367</v>
      </c>
      <c r="E193" s="247">
        <v>1</v>
      </c>
      <c r="F193" s="248"/>
      <c r="G193" s="249">
        <f>ROUND(E193*F193,2)</f>
        <v>0</v>
      </c>
      <c r="H193" s="248"/>
      <c r="I193" s="249">
        <f>ROUND(E193*H193,2)</f>
        <v>0</v>
      </c>
      <c r="J193" s="248"/>
      <c r="K193" s="249">
        <f>ROUND(E193*J193,2)</f>
        <v>0</v>
      </c>
      <c r="L193" s="249">
        <v>21</v>
      </c>
      <c r="M193" s="249">
        <f>G193*(1+L193/100)</f>
        <v>0</v>
      </c>
      <c r="N193" s="247">
        <v>0</v>
      </c>
      <c r="O193" s="247">
        <f>ROUND(E193*N193,2)</f>
        <v>0</v>
      </c>
      <c r="P193" s="247">
        <v>0</v>
      </c>
      <c r="Q193" s="247">
        <f>ROUND(E193*P193,2)</f>
        <v>0</v>
      </c>
      <c r="R193" s="249"/>
      <c r="S193" s="249" t="s">
        <v>120</v>
      </c>
      <c r="T193" s="250" t="s">
        <v>129</v>
      </c>
      <c r="U193" s="233">
        <v>0</v>
      </c>
      <c r="V193" s="233">
        <f>ROUND(E193*U193,2)</f>
        <v>0</v>
      </c>
      <c r="W193" s="233"/>
      <c r="X193" s="233" t="s">
        <v>368</v>
      </c>
      <c r="Y193" s="213"/>
      <c r="Z193" s="213"/>
      <c r="AA193" s="213"/>
      <c r="AB193" s="213"/>
      <c r="AC193" s="213"/>
      <c r="AD193" s="213"/>
      <c r="AE193" s="213"/>
      <c r="AF193" s="213"/>
      <c r="AG193" s="213" t="s">
        <v>369</v>
      </c>
      <c r="AH193" s="213"/>
      <c r="AI193" s="213"/>
      <c r="AJ193" s="213"/>
      <c r="AK193" s="213"/>
      <c r="AL193" s="213"/>
      <c r="AM193" s="213"/>
      <c r="AN193" s="213"/>
      <c r="AO193" s="213"/>
      <c r="AP193" s="213"/>
      <c r="AQ193" s="213"/>
      <c r="AR193" s="213"/>
      <c r="AS193" s="213"/>
      <c r="AT193" s="213"/>
      <c r="AU193" s="213"/>
      <c r="AV193" s="213"/>
      <c r="AW193" s="213"/>
      <c r="AX193" s="213"/>
      <c r="AY193" s="213"/>
      <c r="AZ193" s="213"/>
      <c r="BA193" s="213"/>
      <c r="BB193" s="213"/>
      <c r="BC193" s="213"/>
      <c r="BD193" s="213"/>
      <c r="BE193" s="213"/>
      <c r="BF193" s="213"/>
      <c r="BG193" s="213"/>
      <c r="BH193" s="213"/>
    </row>
    <row r="194" spans="1:60" outlineLevel="1" x14ac:dyDescent="0.25">
      <c r="A194" s="230"/>
      <c r="B194" s="231"/>
      <c r="C194" s="265" t="s">
        <v>380</v>
      </c>
      <c r="D194" s="258"/>
      <c r="E194" s="258"/>
      <c r="F194" s="258"/>
      <c r="G194" s="258"/>
      <c r="H194" s="233"/>
      <c r="I194" s="233"/>
      <c r="J194" s="233"/>
      <c r="K194" s="233"/>
      <c r="L194" s="233"/>
      <c r="M194" s="233"/>
      <c r="N194" s="232"/>
      <c r="O194" s="232"/>
      <c r="P194" s="232"/>
      <c r="Q194" s="232"/>
      <c r="R194" s="233"/>
      <c r="S194" s="233"/>
      <c r="T194" s="233"/>
      <c r="U194" s="233"/>
      <c r="V194" s="233"/>
      <c r="W194" s="233"/>
      <c r="X194" s="233"/>
      <c r="Y194" s="213"/>
      <c r="Z194" s="213"/>
      <c r="AA194" s="213"/>
      <c r="AB194" s="213"/>
      <c r="AC194" s="213"/>
      <c r="AD194" s="213"/>
      <c r="AE194" s="213"/>
      <c r="AF194" s="213"/>
      <c r="AG194" s="213" t="s">
        <v>157</v>
      </c>
      <c r="AH194" s="213"/>
      <c r="AI194" s="213"/>
      <c r="AJ194" s="213"/>
      <c r="AK194" s="213"/>
      <c r="AL194" s="213"/>
      <c r="AM194" s="213"/>
      <c r="AN194" s="213"/>
      <c r="AO194" s="213"/>
      <c r="AP194" s="213"/>
      <c r="AQ194" s="213"/>
      <c r="AR194" s="213"/>
      <c r="AS194" s="213"/>
      <c r="AT194" s="213"/>
      <c r="AU194" s="213"/>
      <c r="AV194" s="213"/>
      <c r="AW194" s="213"/>
      <c r="AX194" s="213"/>
      <c r="AY194" s="213"/>
      <c r="AZ194" s="213"/>
      <c r="BA194" s="213"/>
      <c r="BB194" s="213"/>
      <c r="BC194" s="213"/>
      <c r="BD194" s="213"/>
      <c r="BE194" s="213"/>
      <c r="BF194" s="213"/>
      <c r="BG194" s="213"/>
      <c r="BH194" s="213"/>
    </row>
    <row r="195" spans="1:60" ht="21" outlineLevel="1" x14ac:dyDescent="0.25">
      <c r="A195" s="230"/>
      <c r="B195" s="231"/>
      <c r="C195" s="266" t="s">
        <v>381</v>
      </c>
      <c r="D195" s="260"/>
      <c r="E195" s="260"/>
      <c r="F195" s="260"/>
      <c r="G195" s="260"/>
      <c r="H195" s="233"/>
      <c r="I195" s="233"/>
      <c r="J195" s="233"/>
      <c r="K195" s="233"/>
      <c r="L195" s="233"/>
      <c r="M195" s="233"/>
      <c r="N195" s="232"/>
      <c r="O195" s="232"/>
      <c r="P195" s="232"/>
      <c r="Q195" s="232"/>
      <c r="R195" s="233"/>
      <c r="S195" s="233"/>
      <c r="T195" s="233"/>
      <c r="U195" s="233"/>
      <c r="V195" s="233"/>
      <c r="W195" s="233"/>
      <c r="X195" s="233"/>
      <c r="Y195" s="213"/>
      <c r="Z195" s="213"/>
      <c r="AA195" s="213"/>
      <c r="AB195" s="213"/>
      <c r="AC195" s="213"/>
      <c r="AD195" s="213"/>
      <c r="AE195" s="213"/>
      <c r="AF195" s="213"/>
      <c r="AG195" s="213" t="s">
        <v>157</v>
      </c>
      <c r="AH195" s="213"/>
      <c r="AI195" s="213"/>
      <c r="AJ195" s="213"/>
      <c r="AK195" s="213"/>
      <c r="AL195" s="213"/>
      <c r="AM195" s="213"/>
      <c r="AN195" s="213"/>
      <c r="AO195" s="213"/>
      <c r="AP195" s="213"/>
      <c r="AQ195" s="213"/>
      <c r="AR195" s="213"/>
      <c r="AS195" s="213"/>
      <c r="AT195" s="213"/>
      <c r="AU195" s="213"/>
      <c r="AV195" s="213"/>
      <c r="AW195" s="213"/>
      <c r="AX195" s="213"/>
      <c r="AY195" s="213"/>
      <c r="AZ195" s="213"/>
      <c r="BA195" s="259" t="str">
        <f>C195</f>
        <v>Sejmutí ornice, hrubá úprava terénu a zpevnění ploch pro osazení objektů sociálního zařízení staveniště a kanceláří stavby.</v>
      </c>
      <c r="BB195" s="213"/>
      <c r="BC195" s="213"/>
      <c r="BD195" s="213"/>
      <c r="BE195" s="213"/>
      <c r="BF195" s="213"/>
      <c r="BG195" s="213"/>
      <c r="BH195" s="213"/>
    </row>
    <row r="196" spans="1:60" outlineLevel="1" x14ac:dyDescent="0.25">
      <c r="A196" s="230"/>
      <c r="B196" s="231"/>
      <c r="C196" s="266" t="s">
        <v>382</v>
      </c>
      <c r="D196" s="260"/>
      <c r="E196" s="260"/>
      <c r="F196" s="260"/>
      <c r="G196" s="260"/>
      <c r="H196" s="233"/>
      <c r="I196" s="233"/>
      <c r="J196" s="233"/>
      <c r="K196" s="233"/>
      <c r="L196" s="233"/>
      <c r="M196" s="233"/>
      <c r="N196" s="232"/>
      <c r="O196" s="232"/>
      <c r="P196" s="232"/>
      <c r="Q196" s="232"/>
      <c r="R196" s="233"/>
      <c r="S196" s="233"/>
      <c r="T196" s="233"/>
      <c r="U196" s="233"/>
      <c r="V196" s="233"/>
      <c r="W196" s="233"/>
      <c r="X196" s="233"/>
      <c r="Y196" s="213"/>
      <c r="Z196" s="213"/>
      <c r="AA196" s="213"/>
      <c r="AB196" s="213"/>
      <c r="AC196" s="213"/>
      <c r="AD196" s="213"/>
      <c r="AE196" s="213"/>
      <c r="AF196" s="213"/>
      <c r="AG196" s="213" t="s">
        <v>157</v>
      </c>
      <c r="AH196" s="213"/>
      <c r="AI196" s="213"/>
      <c r="AJ196" s="213"/>
      <c r="AK196" s="213"/>
      <c r="AL196" s="213"/>
      <c r="AM196" s="213"/>
      <c r="AN196" s="213"/>
      <c r="AO196" s="213"/>
      <c r="AP196" s="213"/>
      <c r="AQ196" s="213"/>
      <c r="AR196" s="213"/>
      <c r="AS196" s="213"/>
      <c r="AT196" s="213"/>
      <c r="AU196" s="213"/>
      <c r="AV196" s="213"/>
      <c r="AW196" s="213"/>
      <c r="AX196" s="213"/>
      <c r="AY196" s="213"/>
      <c r="AZ196" s="213"/>
      <c r="BA196" s="213"/>
      <c r="BB196" s="213"/>
      <c r="BC196" s="213"/>
      <c r="BD196" s="213"/>
      <c r="BE196" s="213"/>
      <c r="BF196" s="213"/>
      <c r="BG196" s="213"/>
      <c r="BH196" s="213"/>
    </row>
    <row r="197" spans="1:60" outlineLevel="1" x14ac:dyDescent="0.25">
      <c r="A197" s="230"/>
      <c r="B197" s="231"/>
      <c r="C197" s="266" t="s">
        <v>383</v>
      </c>
      <c r="D197" s="260"/>
      <c r="E197" s="260"/>
      <c r="F197" s="260"/>
      <c r="G197" s="260"/>
      <c r="H197" s="233"/>
      <c r="I197" s="233"/>
      <c r="J197" s="233"/>
      <c r="K197" s="233"/>
      <c r="L197" s="233"/>
      <c r="M197" s="233"/>
      <c r="N197" s="232"/>
      <c r="O197" s="232"/>
      <c r="P197" s="232"/>
      <c r="Q197" s="232"/>
      <c r="R197" s="233"/>
      <c r="S197" s="233"/>
      <c r="T197" s="233"/>
      <c r="U197" s="233"/>
      <c r="V197" s="233"/>
      <c r="W197" s="233"/>
      <c r="X197" s="233"/>
      <c r="Y197" s="213"/>
      <c r="Z197" s="213"/>
      <c r="AA197" s="213"/>
      <c r="AB197" s="213"/>
      <c r="AC197" s="213"/>
      <c r="AD197" s="213"/>
      <c r="AE197" s="213"/>
      <c r="AF197" s="213"/>
      <c r="AG197" s="213" t="s">
        <v>157</v>
      </c>
      <c r="AH197" s="213"/>
      <c r="AI197" s="213"/>
      <c r="AJ197" s="213"/>
      <c r="AK197" s="213"/>
      <c r="AL197" s="213"/>
      <c r="AM197" s="213"/>
      <c r="AN197" s="213"/>
      <c r="AO197" s="213"/>
      <c r="AP197" s="213"/>
      <c r="AQ197" s="213"/>
      <c r="AR197" s="213"/>
      <c r="AS197" s="213"/>
      <c r="AT197" s="213"/>
      <c r="AU197" s="213"/>
      <c r="AV197" s="213"/>
      <c r="AW197" s="213"/>
      <c r="AX197" s="213"/>
      <c r="AY197" s="213"/>
      <c r="AZ197" s="213"/>
      <c r="BA197" s="213"/>
      <c r="BB197" s="213"/>
      <c r="BC197" s="213"/>
      <c r="BD197" s="213"/>
      <c r="BE197" s="213"/>
      <c r="BF197" s="213"/>
      <c r="BG197" s="213"/>
      <c r="BH197" s="213"/>
    </row>
    <row r="198" spans="1:60" outlineLevel="1" x14ac:dyDescent="0.25">
      <c r="A198" s="230"/>
      <c r="B198" s="231"/>
      <c r="C198" s="266" t="s">
        <v>384</v>
      </c>
      <c r="D198" s="260"/>
      <c r="E198" s="260"/>
      <c r="F198" s="260"/>
      <c r="G198" s="260"/>
      <c r="H198" s="233"/>
      <c r="I198" s="233"/>
      <c r="J198" s="233"/>
      <c r="K198" s="233"/>
      <c r="L198" s="233"/>
      <c r="M198" s="233"/>
      <c r="N198" s="232"/>
      <c r="O198" s="232"/>
      <c r="P198" s="232"/>
      <c r="Q198" s="232"/>
      <c r="R198" s="233"/>
      <c r="S198" s="233"/>
      <c r="T198" s="233"/>
      <c r="U198" s="233"/>
      <c r="V198" s="233"/>
      <c r="W198" s="233"/>
      <c r="X198" s="233"/>
      <c r="Y198" s="213"/>
      <c r="Z198" s="213"/>
      <c r="AA198" s="213"/>
      <c r="AB198" s="213"/>
      <c r="AC198" s="213"/>
      <c r="AD198" s="213"/>
      <c r="AE198" s="213"/>
      <c r="AF198" s="213"/>
      <c r="AG198" s="213" t="s">
        <v>157</v>
      </c>
      <c r="AH198" s="213"/>
      <c r="AI198" s="213"/>
      <c r="AJ198" s="213"/>
      <c r="AK198" s="213"/>
      <c r="AL198" s="213"/>
      <c r="AM198" s="213"/>
      <c r="AN198" s="213"/>
      <c r="AO198" s="213"/>
      <c r="AP198" s="213"/>
      <c r="AQ198" s="213"/>
      <c r="AR198" s="213"/>
      <c r="AS198" s="213"/>
      <c r="AT198" s="213"/>
      <c r="AU198" s="213"/>
      <c r="AV198" s="213"/>
      <c r="AW198" s="213"/>
      <c r="AX198" s="213"/>
      <c r="AY198" s="213"/>
      <c r="AZ198" s="213"/>
      <c r="BA198" s="213"/>
      <c r="BB198" s="213"/>
      <c r="BC198" s="213"/>
      <c r="BD198" s="213"/>
      <c r="BE198" s="213"/>
      <c r="BF198" s="213"/>
      <c r="BG198" s="213"/>
      <c r="BH198" s="213"/>
    </row>
    <row r="199" spans="1:60" ht="31.2" outlineLevel="1" x14ac:dyDescent="0.25">
      <c r="A199" s="230"/>
      <c r="B199" s="231"/>
      <c r="C199" s="266" t="s">
        <v>385</v>
      </c>
      <c r="D199" s="260"/>
      <c r="E199" s="260"/>
      <c r="F199" s="260"/>
      <c r="G199" s="260"/>
      <c r="H199" s="233"/>
      <c r="I199" s="233"/>
      <c r="J199" s="233"/>
      <c r="K199" s="233"/>
      <c r="L199" s="233"/>
      <c r="M199" s="233"/>
      <c r="N199" s="232"/>
      <c r="O199" s="232"/>
      <c r="P199" s="232"/>
      <c r="Q199" s="232"/>
      <c r="R199" s="233"/>
      <c r="S199" s="233"/>
      <c r="T199" s="233"/>
      <c r="U199" s="233"/>
      <c r="V199" s="233"/>
      <c r="W199" s="233"/>
      <c r="X199" s="233"/>
      <c r="Y199" s="213"/>
      <c r="Z199" s="213"/>
      <c r="AA199" s="213"/>
      <c r="AB199" s="213"/>
      <c r="AC199" s="213"/>
      <c r="AD199" s="213"/>
      <c r="AE199" s="213"/>
      <c r="AF199" s="213"/>
      <c r="AG199" s="213" t="s">
        <v>157</v>
      </c>
      <c r="AH199" s="213"/>
      <c r="AI199" s="213"/>
      <c r="AJ199" s="213"/>
      <c r="AK199" s="213"/>
      <c r="AL199" s="213"/>
      <c r="AM199" s="213"/>
      <c r="AN199" s="213"/>
      <c r="AO199" s="213"/>
      <c r="AP199" s="213"/>
      <c r="AQ199" s="213"/>
      <c r="AR199" s="213"/>
      <c r="AS199" s="213"/>
      <c r="AT199" s="213"/>
      <c r="AU199" s="213"/>
      <c r="AV199" s="213"/>
      <c r="AW199" s="213"/>
      <c r="AX199" s="213"/>
      <c r="AY199" s="213"/>
      <c r="AZ199" s="213"/>
      <c r="BA199" s="259" t="str">
        <f>C199</f>
        <v>Zřízení vnitrostaveništního rozvodu energie do 5 kV od připojení na hlavní přívod na staveništi včetně rozvaděčů pro připojení přenosných zásuvkových skříní, obecné osvětlení staveniště (včetně stožárů a osvětlovacích těles).</v>
      </c>
      <c r="BB199" s="213"/>
      <c r="BC199" s="213"/>
      <c r="BD199" s="213"/>
      <c r="BE199" s="213"/>
      <c r="BF199" s="213"/>
      <c r="BG199" s="213"/>
      <c r="BH199" s="213"/>
    </row>
    <row r="200" spans="1:60" outlineLevel="1" x14ac:dyDescent="0.25">
      <c r="A200" s="230"/>
      <c r="B200" s="231"/>
      <c r="C200" s="266" t="s">
        <v>386</v>
      </c>
      <c r="D200" s="260"/>
      <c r="E200" s="260"/>
      <c r="F200" s="260"/>
      <c r="G200" s="260"/>
      <c r="H200" s="233"/>
      <c r="I200" s="233"/>
      <c r="J200" s="233"/>
      <c r="K200" s="233"/>
      <c r="L200" s="233"/>
      <c r="M200" s="233"/>
      <c r="N200" s="232"/>
      <c r="O200" s="232"/>
      <c r="P200" s="232"/>
      <c r="Q200" s="232"/>
      <c r="R200" s="233"/>
      <c r="S200" s="233"/>
      <c r="T200" s="233"/>
      <c r="U200" s="233"/>
      <c r="V200" s="233"/>
      <c r="W200" s="233"/>
      <c r="X200" s="233"/>
      <c r="Y200" s="213"/>
      <c r="Z200" s="213"/>
      <c r="AA200" s="213"/>
      <c r="AB200" s="213"/>
      <c r="AC200" s="213"/>
      <c r="AD200" s="213"/>
      <c r="AE200" s="213"/>
      <c r="AF200" s="213"/>
      <c r="AG200" s="213" t="s">
        <v>157</v>
      </c>
      <c r="AH200" s="213"/>
      <c r="AI200" s="213"/>
      <c r="AJ200" s="213"/>
      <c r="AK200" s="213"/>
      <c r="AL200" s="213"/>
      <c r="AM200" s="213"/>
      <c r="AN200" s="213"/>
      <c r="AO200" s="213"/>
      <c r="AP200" s="213"/>
      <c r="AQ200" s="213"/>
      <c r="AR200" s="213"/>
      <c r="AS200" s="213"/>
      <c r="AT200" s="213"/>
      <c r="AU200" s="213"/>
      <c r="AV200" s="213"/>
      <c r="AW200" s="213"/>
      <c r="AX200" s="213"/>
      <c r="AY200" s="213"/>
      <c r="AZ200" s="213"/>
      <c r="BA200" s="213"/>
      <c r="BB200" s="213"/>
      <c r="BC200" s="213"/>
      <c r="BD200" s="213"/>
      <c r="BE200" s="213"/>
      <c r="BF200" s="213"/>
      <c r="BG200" s="213"/>
      <c r="BH200" s="213"/>
    </row>
    <row r="201" spans="1:60" ht="21" outlineLevel="1" x14ac:dyDescent="0.25">
      <c r="A201" s="230"/>
      <c r="B201" s="231"/>
      <c r="C201" s="266" t="s">
        <v>387</v>
      </c>
      <c r="D201" s="260"/>
      <c r="E201" s="260"/>
      <c r="F201" s="260"/>
      <c r="G201" s="260"/>
      <c r="H201" s="233"/>
      <c r="I201" s="233"/>
      <c r="J201" s="233"/>
      <c r="K201" s="233"/>
      <c r="L201" s="233"/>
      <c r="M201" s="233"/>
      <c r="N201" s="232"/>
      <c r="O201" s="232"/>
      <c r="P201" s="232"/>
      <c r="Q201" s="232"/>
      <c r="R201" s="233"/>
      <c r="S201" s="233"/>
      <c r="T201" s="233"/>
      <c r="U201" s="233"/>
      <c r="V201" s="233"/>
      <c r="W201" s="233"/>
      <c r="X201" s="233"/>
      <c r="Y201" s="213"/>
      <c r="Z201" s="213"/>
      <c r="AA201" s="213"/>
      <c r="AB201" s="213"/>
      <c r="AC201" s="213"/>
      <c r="AD201" s="213"/>
      <c r="AE201" s="213"/>
      <c r="AF201" s="213"/>
      <c r="AG201" s="213" t="s">
        <v>157</v>
      </c>
      <c r="AH201" s="213"/>
      <c r="AI201" s="213"/>
      <c r="AJ201" s="213"/>
      <c r="AK201" s="213"/>
      <c r="AL201" s="213"/>
      <c r="AM201" s="213"/>
      <c r="AN201" s="213"/>
      <c r="AO201" s="213"/>
      <c r="AP201" s="213"/>
      <c r="AQ201" s="213"/>
      <c r="AR201" s="213"/>
      <c r="AS201" s="213"/>
      <c r="AT201" s="213"/>
      <c r="AU201" s="213"/>
      <c r="AV201" s="213"/>
      <c r="AW201" s="213"/>
      <c r="AX201" s="213"/>
      <c r="AY201" s="213"/>
      <c r="AZ201" s="213"/>
      <c r="BA201" s="259" t="str">
        <f>C201</f>
        <v>Zřízení přípojky elektrické energie a vody do vzdálenosti 1 km od obvodu staveniště. Náhradní zdroj elektrické energie.</v>
      </c>
      <c r="BB201" s="213"/>
      <c r="BC201" s="213"/>
      <c r="BD201" s="213"/>
      <c r="BE201" s="213"/>
      <c r="BF201" s="213"/>
      <c r="BG201" s="213"/>
      <c r="BH201" s="213"/>
    </row>
    <row r="202" spans="1:60" outlineLevel="1" x14ac:dyDescent="0.25">
      <c r="A202" s="244">
        <v>90</v>
      </c>
      <c r="B202" s="245" t="s">
        <v>388</v>
      </c>
      <c r="C202" s="262" t="s">
        <v>389</v>
      </c>
      <c r="D202" s="246" t="s">
        <v>367</v>
      </c>
      <c r="E202" s="247">
        <v>1</v>
      </c>
      <c r="F202" s="248"/>
      <c r="G202" s="249">
        <f>ROUND(E202*F202,2)</f>
        <v>0</v>
      </c>
      <c r="H202" s="248"/>
      <c r="I202" s="249">
        <f>ROUND(E202*H202,2)</f>
        <v>0</v>
      </c>
      <c r="J202" s="248"/>
      <c r="K202" s="249">
        <f>ROUND(E202*J202,2)</f>
        <v>0</v>
      </c>
      <c r="L202" s="249">
        <v>21</v>
      </c>
      <c r="M202" s="249">
        <f>G202*(1+L202/100)</f>
        <v>0</v>
      </c>
      <c r="N202" s="247">
        <v>0</v>
      </c>
      <c r="O202" s="247">
        <f>ROUND(E202*N202,2)</f>
        <v>0</v>
      </c>
      <c r="P202" s="247">
        <v>0</v>
      </c>
      <c r="Q202" s="247">
        <f>ROUND(E202*P202,2)</f>
        <v>0</v>
      </c>
      <c r="R202" s="249"/>
      <c r="S202" s="249" t="s">
        <v>120</v>
      </c>
      <c r="T202" s="250" t="s">
        <v>129</v>
      </c>
      <c r="U202" s="233">
        <v>0</v>
      </c>
      <c r="V202" s="233">
        <f>ROUND(E202*U202,2)</f>
        <v>0</v>
      </c>
      <c r="W202" s="233"/>
      <c r="X202" s="233" t="s">
        <v>368</v>
      </c>
      <c r="Y202" s="213"/>
      <c r="Z202" s="213"/>
      <c r="AA202" s="213"/>
      <c r="AB202" s="213"/>
      <c r="AC202" s="213"/>
      <c r="AD202" s="213"/>
      <c r="AE202" s="213"/>
      <c r="AF202" s="213"/>
      <c r="AG202" s="213" t="s">
        <v>369</v>
      </c>
      <c r="AH202" s="213"/>
      <c r="AI202" s="213"/>
      <c r="AJ202" s="213"/>
      <c r="AK202" s="213"/>
      <c r="AL202" s="213"/>
      <c r="AM202" s="213"/>
      <c r="AN202" s="213"/>
      <c r="AO202" s="213"/>
      <c r="AP202" s="213"/>
      <c r="AQ202" s="213"/>
      <c r="AR202" s="213"/>
      <c r="AS202" s="213"/>
      <c r="AT202" s="213"/>
      <c r="AU202" s="213"/>
      <c r="AV202" s="213"/>
      <c r="AW202" s="213"/>
      <c r="AX202" s="213"/>
      <c r="AY202" s="213"/>
      <c r="AZ202" s="213"/>
      <c r="BA202" s="213"/>
      <c r="BB202" s="213"/>
      <c r="BC202" s="213"/>
      <c r="BD202" s="213"/>
      <c r="BE202" s="213"/>
      <c r="BF202" s="213"/>
      <c r="BG202" s="213"/>
      <c r="BH202" s="213"/>
    </row>
    <row r="203" spans="1:60" outlineLevel="1" x14ac:dyDescent="0.25">
      <c r="A203" s="230"/>
      <c r="B203" s="231"/>
      <c r="C203" s="265" t="s">
        <v>390</v>
      </c>
      <c r="D203" s="258"/>
      <c r="E203" s="258"/>
      <c r="F203" s="258"/>
      <c r="G203" s="258"/>
      <c r="H203" s="233"/>
      <c r="I203" s="233"/>
      <c r="J203" s="233"/>
      <c r="K203" s="233"/>
      <c r="L203" s="233"/>
      <c r="M203" s="233"/>
      <c r="N203" s="232"/>
      <c r="O203" s="232"/>
      <c r="P203" s="232"/>
      <c r="Q203" s="232"/>
      <c r="R203" s="233"/>
      <c r="S203" s="233"/>
      <c r="T203" s="233"/>
      <c r="U203" s="233"/>
      <c r="V203" s="233"/>
      <c r="W203" s="233"/>
      <c r="X203" s="233"/>
      <c r="Y203" s="213"/>
      <c r="Z203" s="213"/>
      <c r="AA203" s="213"/>
      <c r="AB203" s="213"/>
      <c r="AC203" s="213"/>
      <c r="AD203" s="213"/>
      <c r="AE203" s="213"/>
      <c r="AF203" s="213"/>
      <c r="AG203" s="213" t="s">
        <v>157</v>
      </c>
      <c r="AH203" s="213"/>
      <c r="AI203" s="213"/>
      <c r="AJ203" s="213"/>
      <c r="AK203" s="213"/>
      <c r="AL203" s="213"/>
      <c r="AM203" s="213"/>
      <c r="AN203" s="213"/>
      <c r="AO203" s="213"/>
      <c r="AP203" s="213"/>
      <c r="AQ203" s="213"/>
      <c r="AR203" s="213"/>
      <c r="AS203" s="213"/>
      <c r="AT203" s="213"/>
      <c r="AU203" s="213"/>
      <c r="AV203" s="213"/>
      <c r="AW203" s="213"/>
      <c r="AX203" s="213"/>
      <c r="AY203" s="213"/>
      <c r="AZ203" s="213"/>
      <c r="BA203" s="213"/>
      <c r="BB203" s="213"/>
      <c r="BC203" s="213"/>
      <c r="BD203" s="213"/>
      <c r="BE203" s="213"/>
      <c r="BF203" s="213"/>
      <c r="BG203" s="213"/>
      <c r="BH203" s="213"/>
    </row>
    <row r="204" spans="1:60" ht="21" outlineLevel="1" x14ac:dyDescent="0.25">
      <c r="A204" s="230"/>
      <c r="B204" s="231"/>
      <c r="C204" s="266" t="s">
        <v>391</v>
      </c>
      <c r="D204" s="260"/>
      <c r="E204" s="260"/>
      <c r="F204" s="260"/>
      <c r="G204" s="260"/>
      <c r="H204" s="233"/>
      <c r="I204" s="233"/>
      <c r="J204" s="233"/>
      <c r="K204" s="233"/>
      <c r="L204" s="233"/>
      <c r="M204" s="233"/>
      <c r="N204" s="232"/>
      <c r="O204" s="232"/>
      <c r="P204" s="232"/>
      <c r="Q204" s="232"/>
      <c r="R204" s="233"/>
      <c r="S204" s="233"/>
      <c r="T204" s="233"/>
      <c r="U204" s="233"/>
      <c r="V204" s="233"/>
      <c r="W204" s="233"/>
      <c r="X204" s="233"/>
      <c r="Y204" s="213"/>
      <c r="Z204" s="213"/>
      <c r="AA204" s="213"/>
      <c r="AB204" s="213"/>
      <c r="AC204" s="213"/>
      <c r="AD204" s="213"/>
      <c r="AE204" s="213"/>
      <c r="AF204" s="213"/>
      <c r="AG204" s="213" t="s">
        <v>157</v>
      </c>
      <c r="AH204" s="213"/>
      <c r="AI204" s="213"/>
      <c r="AJ204" s="213"/>
      <c r="AK204" s="213"/>
      <c r="AL204" s="213"/>
      <c r="AM204" s="213"/>
      <c r="AN204" s="213"/>
      <c r="AO204" s="213"/>
      <c r="AP204" s="213"/>
      <c r="AQ204" s="213"/>
      <c r="AR204" s="213"/>
      <c r="AS204" s="213"/>
      <c r="AT204" s="213"/>
      <c r="AU204" s="213"/>
      <c r="AV204" s="213"/>
      <c r="AW204" s="213"/>
      <c r="AX204" s="213"/>
      <c r="AY204" s="213"/>
      <c r="AZ204" s="213"/>
      <c r="BA204" s="259" t="str">
        <f>C204</f>
        <v>Uvedení zpevněných ploch pro objekty sociálního zařízení staveniště a kanceláří stavby do původního stavu. Případné ohumusování.</v>
      </c>
      <c r="BB204" s="213"/>
      <c r="BC204" s="213"/>
      <c r="BD204" s="213"/>
      <c r="BE204" s="213"/>
      <c r="BF204" s="213"/>
      <c r="BG204" s="213"/>
      <c r="BH204" s="213"/>
    </row>
    <row r="205" spans="1:60" outlineLevel="1" x14ac:dyDescent="0.25">
      <c r="A205" s="230"/>
      <c r="B205" s="231"/>
      <c r="C205" s="266" t="s">
        <v>392</v>
      </c>
      <c r="D205" s="260"/>
      <c r="E205" s="260"/>
      <c r="F205" s="260"/>
      <c r="G205" s="260"/>
      <c r="H205" s="233"/>
      <c r="I205" s="233"/>
      <c r="J205" s="233"/>
      <c r="K205" s="233"/>
      <c r="L205" s="233"/>
      <c r="M205" s="233"/>
      <c r="N205" s="232"/>
      <c r="O205" s="232"/>
      <c r="P205" s="232"/>
      <c r="Q205" s="232"/>
      <c r="R205" s="233"/>
      <c r="S205" s="233"/>
      <c r="T205" s="233"/>
      <c r="U205" s="233"/>
      <c r="V205" s="233"/>
      <c r="W205" s="233"/>
      <c r="X205" s="233"/>
      <c r="Y205" s="213"/>
      <c r="Z205" s="213"/>
      <c r="AA205" s="213"/>
      <c r="AB205" s="213"/>
      <c r="AC205" s="213"/>
      <c r="AD205" s="213"/>
      <c r="AE205" s="213"/>
      <c r="AF205" s="213"/>
      <c r="AG205" s="213" t="s">
        <v>157</v>
      </c>
      <c r="AH205" s="213"/>
      <c r="AI205" s="213"/>
      <c r="AJ205" s="213"/>
      <c r="AK205" s="213"/>
      <c r="AL205" s="213"/>
      <c r="AM205" s="213"/>
      <c r="AN205" s="213"/>
      <c r="AO205" s="213"/>
      <c r="AP205" s="213"/>
      <c r="AQ205" s="213"/>
      <c r="AR205" s="213"/>
      <c r="AS205" s="213"/>
      <c r="AT205" s="213"/>
      <c r="AU205" s="213"/>
      <c r="AV205" s="213"/>
      <c r="AW205" s="213"/>
      <c r="AX205" s="213"/>
      <c r="AY205" s="213"/>
      <c r="AZ205" s="213"/>
      <c r="BA205" s="213"/>
      <c r="BB205" s="213"/>
      <c r="BC205" s="213"/>
      <c r="BD205" s="213"/>
      <c r="BE205" s="213"/>
      <c r="BF205" s="213"/>
      <c r="BG205" s="213"/>
      <c r="BH205" s="213"/>
    </row>
    <row r="206" spans="1:60" outlineLevel="1" x14ac:dyDescent="0.25">
      <c r="A206" s="230"/>
      <c r="B206" s="231"/>
      <c r="C206" s="266" t="s">
        <v>393</v>
      </c>
      <c r="D206" s="260"/>
      <c r="E206" s="260"/>
      <c r="F206" s="260"/>
      <c r="G206" s="260"/>
      <c r="H206" s="233"/>
      <c r="I206" s="233"/>
      <c r="J206" s="233"/>
      <c r="K206" s="233"/>
      <c r="L206" s="233"/>
      <c r="M206" s="233"/>
      <c r="N206" s="232"/>
      <c r="O206" s="232"/>
      <c r="P206" s="232"/>
      <c r="Q206" s="232"/>
      <c r="R206" s="233"/>
      <c r="S206" s="233"/>
      <c r="T206" s="233"/>
      <c r="U206" s="233"/>
      <c r="V206" s="233"/>
      <c r="W206" s="233"/>
      <c r="X206" s="233"/>
      <c r="Y206" s="213"/>
      <c r="Z206" s="213"/>
      <c r="AA206" s="213"/>
      <c r="AB206" s="213"/>
      <c r="AC206" s="213"/>
      <c r="AD206" s="213"/>
      <c r="AE206" s="213"/>
      <c r="AF206" s="213"/>
      <c r="AG206" s="213" t="s">
        <v>157</v>
      </c>
      <c r="AH206" s="213"/>
      <c r="AI206" s="213"/>
      <c r="AJ206" s="213"/>
      <c r="AK206" s="213"/>
      <c r="AL206" s="213"/>
      <c r="AM206" s="213"/>
      <c r="AN206" s="213"/>
      <c r="AO206" s="213"/>
      <c r="AP206" s="213"/>
      <c r="AQ206" s="213"/>
      <c r="AR206" s="213"/>
      <c r="AS206" s="213"/>
      <c r="AT206" s="213"/>
      <c r="AU206" s="213"/>
      <c r="AV206" s="213"/>
      <c r="AW206" s="213"/>
      <c r="AX206" s="213"/>
      <c r="AY206" s="213"/>
      <c r="AZ206" s="213"/>
      <c r="BA206" s="213"/>
      <c r="BB206" s="213"/>
      <c r="BC206" s="213"/>
      <c r="BD206" s="213"/>
      <c r="BE206" s="213"/>
      <c r="BF206" s="213"/>
      <c r="BG206" s="213"/>
      <c r="BH206" s="213"/>
    </row>
    <row r="207" spans="1:60" outlineLevel="1" x14ac:dyDescent="0.25">
      <c r="A207" s="230"/>
      <c r="B207" s="231"/>
      <c r="C207" s="266" t="s">
        <v>394</v>
      </c>
      <c r="D207" s="260"/>
      <c r="E207" s="260"/>
      <c r="F207" s="260"/>
      <c r="G207" s="260"/>
      <c r="H207" s="233"/>
      <c r="I207" s="233"/>
      <c r="J207" s="233"/>
      <c r="K207" s="233"/>
      <c r="L207" s="233"/>
      <c r="M207" s="233"/>
      <c r="N207" s="232"/>
      <c r="O207" s="232"/>
      <c r="P207" s="232"/>
      <c r="Q207" s="232"/>
      <c r="R207" s="233"/>
      <c r="S207" s="233"/>
      <c r="T207" s="233"/>
      <c r="U207" s="233"/>
      <c r="V207" s="233"/>
      <c r="W207" s="233"/>
      <c r="X207" s="233"/>
      <c r="Y207" s="213"/>
      <c r="Z207" s="213"/>
      <c r="AA207" s="213"/>
      <c r="AB207" s="213"/>
      <c r="AC207" s="213"/>
      <c r="AD207" s="213"/>
      <c r="AE207" s="213"/>
      <c r="AF207" s="213"/>
      <c r="AG207" s="213" t="s">
        <v>157</v>
      </c>
      <c r="AH207" s="213"/>
      <c r="AI207" s="213"/>
      <c r="AJ207" s="213"/>
      <c r="AK207" s="213"/>
      <c r="AL207" s="213"/>
      <c r="AM207" s="213"/>
      <c r="AN207" s="213"/>
      <c r="AO207" s="213"/>
      <c r="AP207" s="213"/>
      <c r="AQ207" s="213"/>
      <c r="AR207" s="213"/>
      <c r="AS207" s="213"/>
      <c r="AT207" s="213"/>
      <c r="AU207" s="213"/>
      <c r="AV207" s="213"/>
      <c r="AW207" s="213"/>
      <c r="AX207" s="213"/>
      <c r="AY207" s="213"/>
      <c r="AZ207" s="213"/>
      <c r="BA207" s="259" t="str">
        <f>C207</f>
        <v>Odvoz mobilních kanceláří stavby a technického dozoru, nebo uvedení do původního stavu prostor pronajatých.</v>
      </c>
      <c r="BB207" s="213"/>
      <c r="BC207" s="213"/>
      <c r="BD207" s="213"/>
      <c r="BE207" s="213"/>
      <c r="BF207" s="213"/>
      <c r="BG207" s="213"/>
      <c r="BH207" s="213"/>
    </row>
    <row r="208" spans="1:60" ht="21" outlineLevel="1" x14ac:dyDescent="0.25">
      <c r="A208" s="230"/>
      <c r="B208" s="231"/>
      <c r="C208" s="266" t="s">
        <v>395</v>
      </c>
      <c r="D208" s="260"/>
      <c r="E208" s="260"/>
      <c r="F208" s="260"/>
      <c r="G208" s="260"/>
      <c r="H208" s="233"/>
      <c r="I208" s="233"/>
      <c r="J208" s="233"/>
      <c r="K208" s="233"/>
      <c r="L208" s="233"/>
      <c r="M208" s="233"/>
      <c r="N208" s="232"/>
      <c r="O208" s="232"/>
      <c r="P208" s="232"/>
      <c r="Q208" s="232"/>
      <c r="R208" s="233"/>
      <c r="S208" s="233"/>
      <c r="T208" s="233"/>
      <c r="U208" s="233"/>
      <c r="V208" s="233"/>
      <c r="W208" s="233"/>
      <c r="X208" s="233"/>
      <c r="Y208" s="213"/>
      <c r="Z208" s="213"/>
      <c r="AA208" s="213"/>
      <c r="AB208" s="213"/>
      <c r="AC208" s="213"/>
      <c r="AD208" s="213"/>
      <c r="AE208" s="213"/>
      <c r="AF208" s="213"/>
      <c r="AG208" s="213" t="s">
        <v>157</v>
      </c>
      <c r="AH208" s="213"/>
      <c r="AI208" s="213"/>
      <c r="AJ208" s="213"/>
      <c r="AK208" s="213"/>
      <c r="AL208" s="213"/>
      <c r="AM208" s="213"/>
      <c r="AN208" s="213"/>
      <c r="AO208" s="213"/>
      <c r="AP208" s="213"/>
      <c r="AQ208" s="213"/>
      <c r="AR208" s="213"/>
      <c r="AS208" s="213"/>
      <c r="AT208" s="213"/>
      <c r="AU208" s="213"/>
      <c r="AV208" s="213"/>
      <c r="AW208" s="213"/>
      <c r="AX208" s="213"/>
      <c r="AY208" s="213"/>
      <c r="AZ208" s="213"/>
      <c r="BA208" s="259" t="str">
        <f>C208</f>
        <v>Zrušení vnitrostaveništního rozvodu energie včetně rozvaděčů a osvětlení staveniště (včetně stožárů a osvětlovacích těles).</v>
      </c>
      <c r="BB208" s="213"/>
      <c r="BC208" s="213"/>
      <c r="BD208" s="213"/>
      <c r="BE208" s="213"/>
      <c r="BF208" s="213"/>
      <c r="BG208" s="213"/>
      <c r="BH208" s="213"/>
    </row>
    <row r="209" spans="1:60" outlineLevel="1" x14ac:dyDescent="0.25">
      <c r="A209" s="230"/>
      <c r="B209" s="231"/>
      <c r="C209" s="266" t="s">
        <v>396</v>
      </c>
      <c r="D209" s="260"/>
      <c r="E209" s="260"/>
      <c r="F209" s="260"/>
      <c r="G209" s="260"/>
      <c r="H209" s="233"/>
      <c r="I209" s="233"/>
      <c r="J209" s="233"/>
      <c r="K209" s="233"/>
      <c r="L209" s="233"/>
      <c r="M209" s="233"/>
      <c r="N209" s="232"/>
      <c r="O209" s="232"/>
      <c r="P209" s="232"/>
      <c r="Q209" s="232"/>
      <c r="R209" s="233"/>
      <c r="S209" s="233"/>
      <c r="T209" s="233"/>
      <c r="U209" s="233"/>
      <c r="V209" s="233"/>
      <c r="W209" s="233"/>
      <c r="X209" s="233"/>
      <c r="Y209" s="213"/>
      <c r="Z209" s="213"/>
      <c r="AA209" s="213"/>
      <c r="AB209" s="213"/>
      <c r="AC209" s="213"/>
      <c r="AD209" s="213"/>
      <c r="AE209" s="213"/>
      <c r="AF209" s="213"/>
      <c r="AG209" s="213" t="s">
        <v>157</v>
      </c>
      <c r="AH209" s="213"/>
      <c r="AI209" s="213"/>
      <c r="AJ209" s="213"/>
      <c r="AK209" s="213"/>
      <c r="AL209" s="213"/>
      <c r="AM209" s="213"/>
      <c r="AN209" s="213"/>
      <c r="AO209" s="213"/>
      <c r="AP209" s="213"/>
      <c r="AQ209" s="213"/>
      <c r="AR209" s="213"/>
      <c r="AS209" s="213"/>
      <c r="AT209" s="213"/>
      <c r="AU209" s="213"/>
      <c r="AV209" s="213"/>
      <c r="AW209" s="213"/>
      <c r="AX209" s="213"/>
      <c r="AY209" s="213"/>
      <c r="AZ209" s="213"/>
      <c r="BA209" s="213"/>
      <c r="BB209" s="213"/>
      <c r="BC209" s="213"/>
      <c r="BD209" s="213"/>
      <c r="BE209" s="213"/>
      <c r="BF209" s="213"/>
      <c r="BG209" s="213"/>
      <c r="BH209" s="213"/>
    </row>
    <row r="210" spans="1:60" outlineLevel="1" x14ac:dyDescent="0.25">
      <c r="A210" s="230"/>
      <c r="B210" s="231"/>
      <c r="C210" s="266" t="s">
        <v>397</v>
      </c>
      <c r="D210" s="260"/>
      <c r="E210" s="260"/>
      <c r="F210" s="260"/>
      <c r="G210" s="260"/>
      <c r="H210" s="233"/>
      <c r="I210" s="233"/>
      <c r="J210" s="233"/>
      <c r="K210" s="233"/>
      <c r="L210" s="233"/>
      <c r="M210" s="233"/>
      <c r="N210" s="232"/>
      <c r="O210" s="232"/>
      <c r="P210" s="232"/>
      <c r="Q210" s="232"/>
      <c r="R210" s="233"/>
      <c r="S210" s="233"/>
      <c r="T210" s="233"/>
      <c r="U210" s="233"/>
      <c r="V210" s="233"/>
      <c r="W210" s="233"/>
      <c r="X210" s="233"/>
      <c r="Y210" s="213"/>
      <c r="Z210" s="213"/>
      <c r="AA210" s="213"/>
      <c r="AB210" s="213"/>
      <c r="AC210" s="213"/>
      <c r="AD210" s="213"/>
      <c r="AE210" s="213"/>
      <c r="AF210" s="213"/>
      <c r="AG210" s="213" t="s">
        <v>157</v>
      </c>
      <c r="AH210" s="213"/>
      <c r="AI210" s="213"/>
      <c r="AJ210" s="213"/>
      <c r="AK210" s="213"/>
      <c r="AL210" s="213"/>
      <c r="AM210" s="213"/>
      <c r="AN210" s="213"/>
      <c r="AO210" s="213"/>
      <c r="AP210" s="213"/>
      <c r="AQ210" s="213"/>
      <c r="AR210" s="213"/>
      <c r="AS210" s="213"/>
      <c r="AT210" s="213"/>
      <c r="AU210" s="213"/>
      <c r="AV210" s="213"/>
      <c r="AW210" s="213"/>
      <c r="AX210" s="213"/>
      <c r="AY210" s="213"/>
      <c r="AZ210" s="213"/>
      <c r="BA210" s="213"/>
      <c r="BB210" s="213"/>
      <c r="BC210" s="213"/>
      <c r="BD210" s="213"/>
      <c r="BE210" s="213"/>
      <c r="BF210" s="213"/>
      <c r="BG210" s="213"/>
      <c r="BH210" s="213"/>
    </row>
    <row r="211" spans="1:60" x14ac:dyDescent="0.25">
      <c r="A211" s="3"/>
      <c r="B211" s="4"/>
      <c r="C211" s="267"/>
      <c r="D211" s="6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AE211">
        <v>15</v>
      </c>
      <c r="AF211">
        <v>21</v>
      </c>
      <c r="AG211" t="s">
        <v>102</v>
      </c>
    </row>
    <row r="212" spans="1:60" x14ac:dyDescent="0.25">
      <c r="A212" s="216"/>
      <c r="B212" s="217" t="s">
        <v>31</v>
      </c>
      <c r="C212" s="268"/>
      <c r="D212" s="218"/>
      <c r="E212" s="219"/>
      <c r="F212" s="219"/>
      <c r="G212" s="243">
        <f>G8+G41+G61+G99+G109+G128+G142+G147+G151+G162+G164+G173+G184</f>
        <v>0</v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AE212">
        <f>SUMIF(L7:L210,AE211,G7:G210)</f>
        <v>0</v>
      </c>
      <c r="AF212">
        <f>SUMIF(L7:L210,AF211,G7:G210)</f>
        <v>0</v>
      </c>
      <c r="AG212" t="s">
        <v>398</v>
      </c>
    </row>
    <row r="213" spans="1:60" x14ac:dyDescent="0.25">
      <c r="A213" s="3"/>
      <c r="B213" s="4"/>
      <c r="C213" s="267"/>
      <c r="D213" s="6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60" x14ac:dyDescent="0.25">
      <c r="A214" s="3"/>
      <c r="B214" s="4"/>
      <c r="C214" s="267"/>
      <c r="D214" s="6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60" x14ac:dyDescent="0.25">
      <c r="A215" s="220" t="s">
        <v>399</v>
      </c>
      <c r="B215" s="220"/>
      <c r="C215" s="269"/>
      <c r="D215" s="6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60" x14ac:dyDescent="0.25">
      <c r="A216" s="221"/>
      <c r="B216" s="222"/>
      <c r="C216" s="270"/>
      <c r="D216" s="222"/>
      <c r="E216" s="222"/>
      <c r="F216" s="222"/>
      <c r="G216" s="22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AG216" t="s">
        <v>400</v>
      </c>
    </row>
    <row r="217" spans="1:60" x14ac:dyDescent="0.25">
      <c r="A217" s="224"/>
      <c r="B217" s="225"/>
      <c r="C217" s="271"/>
      <c r="D217" s="225"/>
      <c r="E217" s="225"/>
      <c r="F217" s="225"/>
      <c r="G217" s="226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60" x14ac:dyDescent="0.25">
      <c r="A218" s="224"/>
      <c r="B218" s="225"/>
      <c r="C218" s="271"/>
      <c r="D218" s="225"/>
      <c r="E218" s="225"/>
      <c r="F218" s="225"/>
      <c r="G218" s="226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60" x14ac:dyDescent="0.25">
      <c r="A219" s="224"/>
      <c r="B219" s="225"/>
      <c r="C219" s="271"/>
      <c r="D219" s="225"/>
      <c r="E219" s="225"/>
      <c r="F219" s="225"/>
      <c r="G219" s="226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60" x14ac:dyDescent="0.25">
      <c r="A220" s="227"/>
      <c r="B220" s="228"/>
      <c r="C220" s="272"/>
      <c r="D220" s="228"/>
      <c r="E220" s="228"/>
      <c r="F220" s="228"/>
      <c r="G220" s="229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60" x14ac:dyDescent="0.25">
      <c r="A221" s="3"/>
      <c r="B221" s="4"/>
      <c r="C221" s="267"/>
      <c r="D221" s="6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60" x14ac:dyDescent="0.25">
      <c r="C222" s="273"/>
      <c r="D222" s="10"/>
      <c r="AG222" t="s">
        <v>401</v>
      </c>
    </row>
    <row r="223" spans="1:60" x14ac:dyDescent="0.25">
      <c r="D223" s="10"/>
    </row>
    <row r="224" spans="1:60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41">
    <mergeCell ref="C210:G210"/>
    <mergeCell ref="C204:G204"/>
    <mergeCell ref="C205:G205"/>
    <mergeCell ref="C206:G206"/>
    <mergeCell ref="C207:G207"/>
    <mergeCell ref="C208:G208"/>
    <mergeCell ref="C209:G209"/>
    <mergeCell ref="C197:G197"/>
    <mergeCell ref="C198:G198"/>
    <mergeCell ref="C199:G199"/>
    <mergeCell ref="C200:G200"/>
    <mergeCell ref="C201:G201"/>
    <mergeCell ref="C203:G203"/>
    <mergeCell ref="C190:G190"/>
    <mergeCell ref="C191:G191"/>
    <mergeCell ref="C192:G192"/>
    <mergeCell ref="C194:G194"/>
    <mergeCell ref="C195:G195"/>
    <mergeCell ref="C196:G196"/>
    <mergeCell ref="C140:G140"/>
    <mergeCell ref="C160:G160"/>
    <mergeCell ref="C170:G170"/>
    <mergeCell ref="C186:G186"/>
    <mergeCell ref="C188:G188"/>
    <mergeCell ref="C189:G189"/>
    <mergeCell ref="C112:G112"/>
    <mergeCell ref="C113:G113"/>
    <mergeCell ref="C114:G114"/>
    <mergeCell ref="C121:G121"/>
    <mergeCell ref="C122:G122"/>
    <mergeCell ref="C123:G123"/>
    <mergeCell ref="A1:G1"/>
    <mergeCell ref="C2:G2"/>
    <mergeCell ref="C3:G3"/>
    <mergeCell ref="C4:G4"/>
    <mergeCell ref="A215:C215"/>
    <mergeCell ref="A216:G220"/>
    <mergeCell ref="C30:G30"/>
    <mergeCell ref="C103:G103"/>
    <mergeCell ref="C108:G108"/>
    <mergeCell ref="C111:G111"/>
  </mergeCells>
  <pageMargins left="0.59055118110236204" right="0.196850393700787" top="0.78740157499999996" bottom="0.78740157499999996" header="0.3" footer="0.3"/>
  <pageSetup paperSize="9" orientation="landscape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1 2022-08-30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2022-08-30 Pol'!Názvy_tisku</vt:lpstr>
      <vt:lpstr>oadresa</vt:lpstr>
      <vt:lpstr>Stavba!Objednatel</vt:lpstr>
      <vt:lpstr>Stavba!Objekt</vt:lpstr>
      <vt:lpstr>'1 2022-08-30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Lehký</dc:creator>
  <cp:lastModifiedBy>Milan Lehký</cp:lastModifiedBy>
  <cp:lastPrinted>2019-03-19T12:27:02Z</cp:lastPrinted>
  <dcterms:created xsi:type="dcterms:W3CDTF">2009-04-08T07:15:50Z</dcterms:created>
  <dcterms:modified xsi:type="dcterms:W3CDTF">2022-09-05T06:46:34Z</dcterms:modified>
</cp:coreProperties>
</file>